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I:\ASSET\Macro\Morning call\"/>
    </mc:Choice>
  </mc:AlternateContent>
  <xr:revisionPtr revIDLastSave="0" documentId="13_ncr:1_{3A7F1153-9667-4204-ACFA-E8EDC0FBEE7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dados_bbg" sheetId="9" r:id="rId1"/>
    <sheet name="Indicadores" sheetId="8" r:id="rId2"/>
    <sheet name="Tabela Nova Versão" sheetId="14" r:id="rId3"/>
    <sheet name="Bolsas" sheetId="10" r:id="rId4"/>
    <sheet name="Cambio" sheetId="11" r:id="rId5"/>
    <sheet name="NTNB" sheetId="12" r:id="rId6"/>
    <sheet name="NTNF" sheetId="13" r:id="rId7"/>
  </sheets>
  <definedNames>
    <definedName name="SpreadsheetBuilder_3" hidden="1">#REF!</definedName>
    <definedName name="SpreadsheetBuilder_4" hidden="1">#REF!</definedName>
    <definedName name="SpreadsheetBuilder_5" hidden="1">#REF!</definedName>
    <definedName name="SpreadsheetBuilder_8" hidden="1">#REF!</definedName>
    <definedName name="SpreadsheetBuilder_9" hidden="1">dados_bbg!$A$1:$N$7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1" l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37" i="11" s="1"/>
  <c r="C38" i="11" s="1"/>
  <c r="C39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C50" i="11" s="1"/>
  <c r="C51" i="11" s="1"/>
  <c r="C52" i="11" s="1"/>
  <c r="C53" i="11" s="1"/>
  <c r="C54" i="11" s="1"/>
  <c r="C55" i="11" s="1"/>
  <c r="C56" i="11" s="1"/>
  <c r="C57" i="11" s="1"/>
  <c r="C58" i="11" s="1"/>
  <c r="C59" i="11" s="1"/>
  <c r="C60" i="11" s="1"/>
  <c r="C61" i="11" s="1"/>
  <c r="C62" i="11" s="1"/>
  <c r="C63" i="11" s="1"/>
  <c r="C64" i="11" s="1"/>
  <c r="C65" i="11" s="1"/>
  <c r="C66" i="11" s="1"/>
  <c r="C67" i="11" s="1"/>
  <c r="C68" i="11" s="1"/>
  <c r="C69" i="11" s="1"/>
  <c r="C70" i="11" s="1"/>
  <c r="C71" i="11" s="1"/>
  <c r="C72" i="11" s="1"/>
  <c r="C73" i="11" s="1"/>
  <c r="C74" i="11" s="1"/>
  <c r="C75" i="11" s="1"/>
  <c r="C76" i="11" s="1"/>
  <c r="C77" i="11" s="1"/>
  <c r="C78" i="11" s="1"/>
  <c r="C79" i="11" s="1"/>
  <c r="C80" i="11" s="1"/>
  <c r="C81" i="11" s="1"/>
  <c r="C82" i="11" s="1"/>
  <c r="C83" i="11" s="1"/>
  <c r="C84" i="11" s="1"/>
  <c r="C85" i="11" s="1"/>
  <c r="C86" i="11" s="1"/>
  <c r="C87" i="11" s="1"/>
  <c r="C88" i="11" s="1"/>
  <c r="C89" i="11" s="1"/>
  <c r="C90" i="11" s="1"/>
  <c r="C91" i="11" s="1"/>
  <c r="C92" i="11" s="1"/>
  <c r="C93" i="11" s="1"/>
  <c r="C94" i="11" s="1"/>
  <c r="C95" i="11" s="1"/>
  <c r="C96" i="11" s="1"/>
  <c r="C97" i="11" s="1"/>
  <c r="C98" i="11" s="1"/>
  <c r="C99" i="11" s="1"/>
  <c r="C100" i="11" s="1"/>
  <c r="C101" i="11" s="1"/>
  <c r="C102" i="11" s="1"/>
  <c r="C103" i="11" s="1"/>
  <c r="C104" i="11" s="1"/>
  <c r="C105" i="11" s="1"/>
  <c r="C106" i="11" s="1"/>
  <c r="C107" i="11" s="1"/>
  <c r="C108" i="11" s="1"/>
  <c r="C109" i="11" s="1"/>
  <c r="C110" i="11" s="1"/>
  <c r="C111" i="11" s="1"/>
  <c r="C112" i="11" s="1"/>
  <c r="C113" i="11" s="1"/>
  <c r="C114" i="11" s="1"/>
  <c r="C115" i="11" s="1"/>
  <c r="C116" i="11" s="1"/>
  <c r="C117" i="11" s="1"/>
  <c r="C118" i="11" s="1"/>
  <c r="C119" i="11" s="1"/>
  <c r="C120" i="11" s="1"/>
  <c r="C121" i="11" s="1"/>
  <c r="C122" i="11" s="1"/>
  <c r="C123" i="11" s="1"/>
  <c r="C124" i="11" s="1"/>
  <c r="C125" i="11" s="1"/>
  <c r="C126" i="11" s="1"/>
  <c r="C127" i="11" s="1"/>
  <c r="C128" i="11" s="1"/>
  <c r="C129" i="11" s="1"/>
  <c r="C130" i="11" s="1"/>
  <c r="C131" i="11" s="1"/>
  <c r="C132" i="11" s="1"/>
  <c r="C133" i="11" s="1"/>
  <c r="C134" i="11" s="1"/>
  <c r="C135" i="11" s="1"/>
  <c r="C136" i="11" s="1"/>
  <c r="C137" i="11" s="1"/>
  <c r="C138" i="11" s="1"/>
  <c r="C139" i="11" s="1"/>
  <c r="C140" i="11" s="1"/>
  <c r="C141" i="11" s="1"/>
  <c r="C142" i="11" s="1"/>
  <c r="C143" i="11" s="1"/>
  <c r="C144" i="11" s="1"/>
  <c r="C145" i="11" s="1"/>
  <c r="C146" i="11" s="1"/>
  <c r="C147" i="11" s="1"/>
  <c r="C148" i="11" s="1"/>
  <c r="C149" i="11" s="1"/>
  <c r="C150" i="11" s="1"/>
  <c r="C151" i="11" s="1"/>
  <c r="C152" i="11" s="1"/>
  <c r="C153" i="11" s="1"/>
  <c r="C154" i="11" s="1"/>
  <c r="C155" i="11" s="1"/>
  <c r="C156" i="11" s="1"/>
  <c r="C157" i="11" s="1"/>
  <c r="C158" i="11" s="1"/>
  <c r="C159" i="11" s="1"/>
  <c r="C160" i="11" s="1"/>
  <c r="C161" i="11" s="1"/>
  <c r="C162" i="11" s="1"/>
  <c r="C163" i="11" s="1"/>
  <c r="C164" i="11" s="1"/>
  <c r="C165" i="11" s="1"/>
  <c r="C166" i="11" s="1"/>
  <c r="C167" i="11" s="1"/>
  <c r="C168" i="11" s="1"/>
  <c r="C169" i="11" s="1"/>
  <c r="C170" i="11" s="1"/>
  <c r="C171" i="11" s="1"/>
  <c r="C172" i="11" s="1"/>
  <c r="C173" i="11" s="1"/>
  <c r="C174" i="11" s="1"/>
  <c r="C175" i="11" s="1"/>
  <c r="C176" i="11" s="1"/>
  <c r="C177" i="11" s="1"/>
  <c r="C178" i="11" s="1"/>
  <c r="C179" i="11" s="1"/>
  <c r="C180" i="11" s="1"/>
  <c r="C181" i="11" s="1"/>
  <c r="C182" i="11" s="1"/>
  <c r="C183" i="11" s="1"/>
  <c r="C184" i="11" s="1"/>
  <c r="C185" i="11" s="1"/>
  <c r="C186" i="11" s="1"/>
  <c r="C187" i="11" s="1"/>
  <c r="C188" i="11" s="1"/>
  <c r="C189" i="11" s="1"/>
  <c r="C190" i="11" s="1"/>
  <c r="C191" i="11" s="1"/>
  <c r="C192" i="11" s="1"/>
  <c r="C193" i="11" s="1"/>
  <c r="C194" i="11" s="1"/>
  <c r="C195" i="11" s="1"/>
  <c r="C196" i="11" s="1"/>
  <c r="C197" i="11" s="1"/>
  <c r="C198" i="11" s="1"/>
  <c r="C199" i="11" s="1"/>
  <c r="C200" i="11" s="1"/>
  <c r="C201" i="11" s="1"/>
  <c r="C202" i="11" s="1"/>
  <c r="C203" i="11" s="1"/>
  <c r="C204" i="11" s="1"/>
  <c r="C205" i="11" s="1"/>
  <c r="C206" i="11" s="1"/>
  <c r="C207" i="11" s="1"/>
  <c r="C208" i="11" s="1"/>
  <c r="C209" i="11" s="1"/>
  <c r="C210" i="11" s="1"/>
  <c r="C211" i="11" s="1"/>
  <c r="C212" i="11" s="1"/>
  <c r="C213" i="11" s="1"/>
  <c r="C214" i="11" s="1"/>
  <c r="C215" i="11" s="1"/>
  <c r="C216" i="11" s="1"/>
  <c r="C217" i="11" s="1"/>
  <c r="D10" i="10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D56" i="10" s="1"/>
  <c r="D57" i="10" s="1"/>
  <c r="D58" i="10" s="1"/>
  <c r="D59" i="10" s="1"/>
  <c r="D60" i="10" s="1"/>
  <c r="D61" i="10" s="1"/>
  <c r="D62" i="10" s="1"/>
  <c r="D63" i="10" s="1"/>
  <c r="D64" i="10" s="1"/>
  <c r="D65" i="10" s="1"/>
  <c r="D66" i="10" s="1"/>
  <c r="D67" i="10" s="1"/>
  <c r="D68" i="10" s="1"/>
  <c r="D69" i="10" s="1"/>
  <c r="D70" i="10" s="1"/>
  <c r="D71" i="10" s="1"/>
  <c r="D72" i="10" s="1"/>
  <c r="D73" i="10" s="1"/>
  <c r="D74" i="10" s="1"/>
  <c r="D75" i="10" s="1"/>
  <c r="D76" i="10" s="1"/>
  <c r="D77" i="10" s="1"/>
  <c r="D78" i="10" s="1"/>
  <c r="D79" i="10" s="1"/>
  <c r="D80" i="10" s="1"/>
  <c r="D81" i="10" s="1"/>
  <c r="D82" i="10" s="1"/>
  <c r="D83" i="10" s="1"/>
  <c r="D84" i="10" s="1"/>
  <c r="D85" i="10" s="1"/>
  <c r="D86" i="10" s="1"/>
  <c r="D87" i="10" s="1"/>
  <c r="D88" i="10" s="1"/>
  <c r="D89" i="10" s="1"/>
  <c r="D90" i="10" s="1"/>
  <c r="D91" i="10" s="1"/>
  <c r="D92" i="10" s="1"/>
  <c r="D93" i="10" s="1"/>
  <c r="D94" i="10" s="1"/>
  <c r="D95" i="10" s="1"/>
  <c r="D96" i="10" s="1"/>
  <c r="D97" i="10" s="1"/>
  <c r="D98" i="10" s="1"/>
  <c r="D99" i="10" s="1"/>
  <c r="D100" i="10" s="1"/>
  <c r="D101" i="10" s="1"/>
  <c r="D102" i="10" s="1"/>
  <c r="D103" i="10" s="1"/>
  <c r="D104" i="10" s="1"/>
  <c r="D105" i="10" s="1"/>
  <c r="D106" i="10" s="1"/>
  <c r="D107" i="10" s="1"/>
  <c r="D108" i="10" s="1"/>
  <c r="D109" i="10" s="1"/>
  <c r="D110" i="10" s="1"/>
  <c r="D111" i="10" s="1"/>
  <c r="D112" i="10" s="1"/>
  <c r="D113" i="10" s="1"/>
  <c r="D114" i="10" s="1"/>
  <c r="D115" i="10" s="1"/>
  <c r="D116" i="10" s="1"/>
  <c r="D117" i="10" s="1"/>
  <c r="D118" i="10" s="1"/>
  <c r="D119" i="10" s="1"/>
  <c r="D120" i="10" s="1"/>
  <c r="D121" i="10" s="1"/>
  <c r="D122" i="10" s="1"/>
  <c r="D123" i="10" s="1"/>
  <c r="D124" i="10" s="1"/>
  <c r="D125" i="10" s="1"/>
  <c r="D126" i="10" s="1"/>
  <c r="D127" i="10" s="1"/>
  <c r="D128" i="10" s="1"/>
  <c r="D129" i="10" s="1"/>
  <c r="D130" i="10" s="1"/>
  <c r="D131" i="10" s="1"/>
  <c r="D132" i="10" s="1"/>
  <c r="D133" i="10" s="1"/>
  <c r="D134" i="10" s="1"/>
  <c r="D135" i="10" s="1"/>
  <c r="D136" i="10" s="1"/>
  <c r="D137" i="10" s="1"/>
  <c r="D138" i="10" s="1"/>
  <c r="D139" i="10" s="1"/>
  <c r="D140" i="10" s="1"/>
  <c r="D141" i="10" s="1"/>
  <c r="D142" i="10" s="1"/>
  <c r="D143" i="10" s="1"/>
  <c r="D144" i="10" s="1"/>
  <c r="D145" i="10" s="1"/>
  <c r="D146" i="10" s="1"/>
  <c r="D147" i="10" s="1"/>
  <c r="D148" i="10" s="1"/>
  <c r="D149" i="10" s="1"/>
  <c r="D150" i="10" s="1"/>
  <c r="D151" i="10" s="1"/>
  <c r="D152" i="10" s="1"/>
  <c r="D153" i="10" s="1"/>
  <c r="D154" i="10" s="1"/>
  <c r="D155" i="10" s="1"/>
  <c r="D156" i="10" s="1"/>
  <c r="D157" i="10" s="1"/>
  <c r="D158" i="10" s="1"/>
  <c r="D159" i="10" s="1"/>
  <c r="D160" i="10" s="1"/>
  <c r="D161" i="10" s="1"/>
  <c r="D162" i="10" s="1"/>
  <c r="D163" i="10" s="1"/>
  <c r="D164" i="10" s="1"/>
  <c r="D165" i="10" s="1"/>
  <c r="D166" i="10" s="1"/>
  <c r="D167" i="10" s="1"/>
  <c r="D168" i="10" s="1"/>
  <c r="D169" i="10" s="1"/>
  <c r="D170" i="10" s="1"/>
  <c r="D171" i="10" s="1"/>
  <c r="D172" i="10" s="1"/>
  <c r="D173" i="10" s="1"/>
  <c r="D174" i="10" s="1"/>
  <c r="D175" i="10" s="1"/>
  <c r="D176" i="10" s="1"/>
  <c r="D177" i="10" s="1"/>
  <c r="D178" i="10" s="1"/>
  <c r="D179" i="10" s="1"/>
  <c r="D180" i="10" s="1"/>
  <c r="D181" i="10" s="1"/>
  <c r="D182" i="10" s="1"/>
  <c r="D183" i="10" s="1"/>
  <c r="D184" i="10" s="1"/>
  <c r="D185" i="10" s="1"/>
  <c r="D186" i="10" s="1"/>
  <c r="D187" i="10" s="1"/>
  <c r="D188" i="10" s="1"/>
  <c r="D189" i="10" s="1"/>
  <c r="D190" i="10" s="1"/>
  <c r="D191" i="10" s="1"/>
  <c r="D192" i="10" s="1"/>
  <c r="D193" i="10" s="1"/>
  <c r="D194" i="10" s="1"/>
  <c r="D195" i="10" s="1"/>
  <c r="D196" i="10" s="1"/>
  <c r="D197" i="10" s="1"/>
  <c r="D198" i="10" s="1"/>
  <c r="D199" i="10" s="1"/>
  <c r="D200" i="10" s="1"/>
  <c r="D201" i="10" s="1"/>
  <c r="D202" i="10" s="1"/>
  <c r="D203" i="10" s="1"/>
  <c r="D204" i="10" s="1"/>
  <c r="D205" i="10" s="1"/>
  <c r="D206" i="10" s="1"/>
  <c r="D207" i="10" s="1"/>
  <c r="D208" i="10" s="1"/>
  <c r="D209" i="10" s="1"/>
  <c r="D210" i="10" s="1"/>
  <c r="D211" i="10" s="1"/>
  <c r="D212" i="10" s="1"/>
  <c r="D213" i="10" s="1"/>
  <c r="D214" i="10" s="1"/>
  <c r="D215" i="10" s="1"/>
  <c r="D216" i="10" s="1"/>
  <c r="D217" i="10" s="1"/>
  <c r="D218" i="10" s="1"/>
  <c r="D9" i="10"/>
  <c r="G31" i="14"/>
  <c r="G26" i="14"/>
  <c r="G22" i="14"/>
  <c r="V18" i="14"/>
  <c r="V26" i="14" s="1"/>
  <c r="D17" i="14"/>
  <c r="D16" i="14"/>
  <c r="D5" i="14"/>
  <c r="H3" i="14"/>
  <c r="I3" i="14" s="1"/>
  <c r="M3" i="8"/>
  <c r="M15" i="8" s="1"/>
  <c r="B5" i="9"/>
  <c r="C5" i="9" s="1"/>
  <c r="D5" i="9" s="1"/>
  <c r="E5" i="9" s="1"/>
  <c r="F5" i="9" s="1"/>
  <c r="G5" i="9" s="1"/>
  <c r="H5" i="9" s="1"/>
  <c r="I5" i="9" s="1"/>
  <c r="J5" i="9" s="1"/>
  <c r="K5" i="9" s="1"/>
  <c r="L5" i="9" s="1"/>
  <c r="M5" i="9" s="1"/>
  <c r="N5" i="9" s="1"/>
  <c r="O5" i="9" s="1"/>
  <c r="P5" i="9" s="1"/>
  <c r="Q5" i="9" s="1"/>
  <c r="R5" i="9" s="1"/>
  <c r="S5" i="9" s="1"/>
  <c r="T5" i="9" s="1"/>
  <c r="U5" i="9" s="1"/>
  <c r="V5" i="9" s="1"/>
  <c r="A6" i="12"/>
  <c r="C6" i="12"/>
  <c r="O7" i="9"/>
  <c r="J7" i="9"/>
  <c r="R7" i="9"/>
  <c r="P7" i="9"/>
  <c r="A7" i="13"/>
  <c r="B8" i="10"/>
  <c r="G7" i="9"/>
  <c r="I7" i="9"/>
  <c r="A7" i="9"/>
  <c r="H7" i="9"/>
  <c r="K7" i="9"/>
  <c r="C7" i="9"/>
  <c r="Q7" i="9"/>
  <c r="S7" i="9"/>
  <c r="C7" i="13"/>
  <c r="D7" i="9"/>
  <c r="L7" i="9"/>
  <c r="E7" i="9"/>
  <c r="T7" i="9"/>
  <c r="E8" i="10"/>
  <c r="F7" i="9"/>
  <c r="U7" i="9"/>
  <c r="A7" i="11"/>
  <c r="N7" i="9"/>
  <c r="V7" i="9"/>
  <c r="M7" i="9"/>
  <c r="Y18" i="14" l="1"/>
  <c r="Y20" i="14" s="1"/>
  <c r="V19" i="14"/>
  <c r="F7" i="14" s="1"/>
  <c r="F19" i="14" s="1"/>
  <c r="E3" i="14"/>
  <c r="F3" i="14" s="1"/>
  <c r="D3" i="14" s="1" a="1"/>
  <c r="D3" i="14" s="1"/>
  <c r="H5" i="14" s="1"/>
  <c r="P5" i="14" s="1"/>
  <c r="V24" i="14"/>
  <c r="V29" i="14"/>
  <c r="N8" i="14" s="1"/>
  <c r="F29" i="14" s="1"/>
  <c r="F9" i="10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F28" i="10" s="1"/>
  <c r="F29" i="10" s="1"/>
  <c r="F30" i="10" s="1"/>
  <c r="F31" i="10" s="1"/>
  <c r="F32" i="10" s="1"/>
  <c r="F33" i="10" s="1"/>
  <c r="F34" i="10" s="1"/>
  <c r="F35" i="10" s="1"/>
  <c r="F36" i="10" s="1"/>
  <c r="F37" i="10" s="1"/>
  <c r="F38" i="10" s="1"/>
  <c r="F39" i="10" s="1"/>
  <c r="F40" i="10" s="1"/>
  <c r="F41" i="10" s="1"/>
  <c r="F42" i="10" s="1"/>
  <c r="F43" i="10" s="1"/>
  <c r="F44" i="10" s="1"/>
  <c r="F45" i="10" s="1"/>
  <c r="F46" i="10" s="1"/>
  <c r="F47" i="10" s="1"/>
  <c r="F48" i="10" s="1"/>
  <c r="F49" i="10" s="1"/>
  <c r="F50" i="10" s="1"/>
  <c r="F51" i="10" s="1"/>
  <c r="F52" i="10" s="1"/>
  <c r="F53" i="10" s="1"/>
  <c r="F54" i="10" s="1"/>
  <c r="F55" i="10" s="1"/>
  <c r="F56" i="10" s="1"/>
  <c r="F57" i="10" s="1"/>
  <c r="F58" i="10" s="1"/>
  <c r="F59" i="10" s="1"/>
  <c r="F60" i="10" s="1"/>
  <c r="F61" i="10" s="1"/>
  <c r="F62" i="10" s="1"/>
  <c r="F63" i="10" s="1"/>
  <c r="F64" i="10" s="1"/>
  <c r="F65" i="10" s="1"/>
  <c r="F66" i="10" s="1"/>
  <c r="F67" i="10" s="1"/>
  <c r="F68" i="10" s="1"/>
  <c r="F69" i="10" s="1"/>
  <c r="F70" i="10" s="1"/>
  <c r="F71" i="10" s="1"/>
  <c r="F72" i="10" s="1"/>
  <c r="F73" i="10" s="1"/>
  <c r="F74" i="10" s="1"/>
  <c r="F75" i="10" s="1"/>
  <c r="F76" i="10" s="1"/>
  <c r="F77" i="10" s="1"/>
  <c r="F78" i="10" s="1"/>
  <c r="F79" i="10" s="1"/>
  <c r="F80" i="10" s="1"/>
  <c r="F81" i="10" s="1"/>
  <c r="F82" i="10" s="1"/>
  <c r="F83" i="10" s="1"/>
  <c r="F84" i="10" s="1"/>
  <c r="F85" i="10" s="1"/>
  <c r="F86" i="10" s="1"/>
  <c r="F87" i="10" s="1"/>
  <c r="F88" i="10" s="1"/>
  <c r="F89" i="10" s="1"/>
  <c r="F90" i="10" s="1"/>
  <c r="F91" i="10" s="1"/>
  <c r="F92" i="10" s="1"/>
  <c r="F93" i="10" s="1"/>
  <c r="F94" i="10" s="1"/>
  <c r="F95" i="10" s="1"/>
  <c r="F96" i="10" s="1"/>
  <c r="F97" i="10" s="1"/>
  <c r="F98" i="10" s="1"/>
  <c r="F99" i="10" s="1"/>
  <c r="F100" i="10" s="1"/>
  <c r="F101" i="10" s="1"/>
  <c r="F102" i="10" s="1"/>
  <c r="F103" i="10" s="1"/>
  <c r="F104" i="10" s="1"/>
  <c r="F105" i="10" s="1"/>
  <c r="F106" i="10" s="1"/>
  <c r="F107" i="10" s="1"/>
  <c r="F108" i="10" s="1"/>
  <c r="F109" i="10" s="1"/>
  <c r="F110" i="10" s="1"/>
  <c r="F111" i="10" s="1"/>
  <c r="F112" i="10" s="1"/>
  <c r="F113" i="10" s="1"/>
  <c r="F114" i="10" s="1"/>
  <c r="F115" i="10" s="1"/>
  <c r="F116" i="10" s="1"/>
  <c r="F117" i="10" s="1"/>
  <c r="F118" i="10" s="1"/>
  <c r="F119" i="10" s="1"/>
  <c r="F120" i="10" s="1"/>
  <c r="F121" i="10" s="1"/>
  <c r="F122" i="10" s="1"/>
  <c r="F123" i="10" s="1"/>
  <c r="F124" i="10" s="1"/>
  <c r="F125" i="10" s="1"/>
  <c r="F126" i="10" s="1"/>
  <c r="F127" i="10" s="1"/>
  <c r="F128" i="10" s="1"/>
  <c r="F129" i="10" s="1"/>
  <c r="F130" i="10" s="1"/>
  <c r="F131" i="10" s="1"/>
  <c r="F132" i="10" s="1"/>
  <c r="F133" i="10" s="1"/>
  <c r="F134" i="10" s="1"/>
  <c r="F135" i="10" s="1"/>
  <c r="F136" i="10" s="1"/>
  <c r="F137" i="10" s="1"/>
  <c r="F138" i="10" s="1"/>
  <c r="F139" i="10" s="1"/>
  <c r="F140" i="10" s="1"/>
  <c r="F141" i="10" s="1"/>
  <c r="F142" i="10" s="1"/>
  <c r="F143" i="10" s="1"/>
  <c r="F144" i="10" s="1"/>
  <c r="F145" i="10" s="1"/>
  <c r="F146" i="10" s="1"/>
  <c r="F147" i="10" s="1"/>
  <c r="F148" i="10" s="1"/>
  <c r="F149" i="10" s="1"/>
  <c r="F150" i="10" s="1"/>
  <c r="F151" i="10" s="1"/>
  <c r="F152" i="10" s="1"/>
  <c r="F153" i="10" s="1"/>
  <c r="F154" i="10" s="1"/>
  <c r="F155" i="10" s="1"/>
  <c r="F156" i="10" s="1"/>
  <c r="F157" i="10" s="1"/>
  <c r="F158" i="10" s="1"/>
  <c r="F159" i="10" s="1"/>
  <c r="F160" i="10" s="1"/>
  <c r="F161" i="10" s="1"/>
  <c r="F162" i="10" s="1"/>
  <c r="F163" i="10" s="1"/>
  <c r="F164" i="10" s="1"/>
  <c r="F165" i="10" s="1"/>
  <c r="F166" i="10" s="1"/>
  <c r="F167" i="10" s="1"/>
  <c r="F168" i="10" s="1"/>
  <c r="F169" i="10" s="1"/>
  <c r="F170" i="10" s="1"/>
  <c r="F171" i="10" s="1"/>
  <c r="F172" i="10" s="1"/>
  <c r="F173" i="10" s="1"/>
  <c r="F174" i="10" s="1"/>
  <c r="F175" i="10" s="1"/>
  <c r="F176" i="10" s="1"/>
  <c r="F177" i="10" s="1"/>
  <c r="F178" i="10" s="1"/>
  <c r="F179" i="10" s="1"/>
  <c r="F180" i="10" s="1"/>
  <c r="F181" i="10" s="1"/>
  <c r="F182" i="10" s="1"/>
  <c r="F183" i="10" s="1"/>
  <c r="F184" i="10" s="1"/>
  <c r="F185" i="10" s="1"/>
  <c r="F186" i="10" s="1"/>
  <c r="F187" i="10" s="1"/>
  <c r="F188" i="10" s="1"/>
  <c r="F189" i="10" s="1"/>
  <c r="F190" i="10" s="1"/>
  <c r="F191" i="10" s="1"/>
  <c r="F192" i="10" s="1"/>
  <c r="F193" i="10" s="1"/>
  <c r="F194" i="10" s="1"/>
  <c r="F195" i="10" s="1"/>
  <c r="F196" i="10" s="1"/>
  <c r="F197" i="10" s="1"/>
  <c r="F198" i="10" s="1"/>
  <c r="F199" i="10" s="1"/>
  <c r="F200" i="10" s="1"/>
  <c r="F201" i="10" s="1"/>
  <c r="F202" i="10" s="1"/>
  <c r="F203" i="10" s="1"/>
  <c r="F204" i="10" s="1"/>
  <c r="F205" i="10" s="1"/>
  <c r="F206" i="10" s="1"/>
  <c r="F207" i="10" s="1"/>
  <c r="F208" i="10" s="1"/>
  <c r="F209" i="10" s="1"/>
  <c r="F210" i="10" s="1"/>
  <c r="F211" i="10" s="1"/>
  <c r="F212" i="10" s="1"/>
  <c r="F213" i="10" s="1"/>
  <c r="F214" i="10" s="1"/>
  <c r="F215" i="10" s="1"/>
  <c r="F216" i="10" s="1"/>
  <c r="F217" i="10" s="1"/>
  <c r="F218" i="10" s="1"/>
  <c r="F14" i="14"/>
  <c r="F26" i="14" s="1"/>
  <c r="D15" i="8"/>
  <c r="D36" i="8" s="1"/>
  <c r="M10" i="8"/>
  <c r="M18" i="8"/>
  <c r="N3" i="8"/>
  <c r="M5" i="8"/>
  <c r="M13" i="8"/>
  <c r="O3" i="8"/>
  <c r="Z18" i="14"/>
  <c r="V20" i="14"/>
  <c r="V25" i="14"/>
  <c r="V30" i="14"/>
  <c r="P3" i="8"/>
  <c r="Y29" i="14"/>
  <c r="Q8" i="14" s="1"/>
  <c r="I29" i="14" s="1"/>
  <c r="V31" i="14"/>
  <c r="M9" i="8"/>
  <c r="M12" i="8"/>
  <c r="M14" i="8"/>
  <c r="M16" i="8"/>
  <c r="M19" i="8"/>
  <c r="V21" i="14"/>
  <c r="Y34" i="14"/>
  <c r="M8" i="8"/>
  <c r="F12" i="14"/>
  <c r="F24" i="14" s="1"/>
  <c r="V35" i="14"/>
  <c r="V34" i="14"/>
  <c r="V33" i="14"/>
  <c r="V22" i="14"/>
  <c r="V28" i="14"/>
  <c r="W18" i="14"/>
  <c r="Y21" i="14"/>
  <c r="Y26" i="14"/>
  <c r="I14" i="14" s="1"/>
  <c r="I26" i="14" s="1"/>
  <c r="Y24" i="14" l="1"/>
  <c r="Y19" i="14"/>
  <c r="I7" i="14" s="1"/>
  <c r="I19" i="14" s="1"/>
  <c r="Y28" i="14"/>
  <c r="Y31" i="14"/>
  <c r="Y22" i="14"/>
  <c r="Y30" i="14"/>
  <c r="Q9" i="14" s="1"/>
  <c r="I30" i="14" s="1"/>
  <c r="Y35" i="14"/>
  <c r="Q14" i="14" s="1"/>
  <c r="I35" i="14" s="1"/>
  <c r="Y25" i="14"/>
  <c r="I13" i="14" s="1"/>
  <c r="I25" i="14" s="1"/>
  <c r="Y33" i="14"/>
  <c r="I12" i="14"/>
  <c r="I24" i="14" s="1"/>
  <c r="H17" i="14"/>
  <c r="F10" i="14"/>
  <c r="F22" i="14" s="1"/>
  <c r="I10" i="14"/>
  <c r="I22" i="14" s="1"/>
  <c r="N19" i="8"/>
  <c r="E19" i="8" s="1"/>
  <c r="E40" i="8" s="1"/>
  <c r="N16" i="8"/>
  <c r="E16" i="8" s="1"/>
  <c r="E37" i="8" s="1"/>
  <c r="N14" i="8"/>
  <c r="E14" i="8" s="1"/>
  <c r="E35" i="8" s="1"/>
  <c r="N12" i="8"/>
  <c r="E12" i="8" s="1"/>
  <c r="E33" i="8" s="1"/>
  <c r="N9" i="8"/>
  <c r="E9" i="8" s="1"/>
  <c r="E30" i="8" s="1"/>
  <c r="N6" i="8"/>
  <c r="M6" i="8" s="1"/>
  <c r="N4" i="8"/>
  <c r="M4" i="8" s="1"/>
  <c r="N18" i="8"/>
  <c r="N15" i="8"/>
  <c r="E15" i="8" s="1"/>
  <c r="E36" i="8" s="1"/>
  <c r="N13" i="8"/>
  <c r="E13" i="8" s="1"/>
  <c r="E34" i="8" s="1"/>
  <c r="N10" i="8"/>
  <c r="E10" i="8" s="1"/>
  <c r="E31" i="8" s="1"/>
  <c r="N8" i="8"/>
  <c r="E8" i="8" s="1"/>
  <c r="E29" i="8" s="1"/>
  <c r="N5" i="8"/>
  <c r="E5" i="8" s="1"/>
  <c r="E26" i="8" s="1"/>
  <c r="Q12" i="14"/>
  <c r="I33" i="14" s="1"/>
  <c r="N12" i="14"/>
  <c r="F33" i="14" s="1"/>
  <c r="N9" i="14"/>
  <c r="F30" i="14" s="1"/>
  <c r="N13" i="14"/>
  <c r="F34" i="14" s="1"/>
  <c r="Q13" i="14"/>
  <c r="I34" i="14" s="1"/>
  <c r="N14" i="14"/>
  <c r="F35" i="14" s="1"/>
  <c r="I9" i="14"/>
  <c r="I21" i="14" s="1"/>
  <c r="F9" i="14"/>
  <c r="F21" i="14" s="1"/>
  <c r="I8" i="14"/>
  <c r="I20" i="14" s="1"/>
  <c r="F8" i="14"/>
  <c r="F20" i="14" s="1"/>
  <c r="D10" i="8"/>
  <c r="D31" i="8" s="1"/>
  <c r="D12" i="8"/>
  <c r="D33" i="8" s="1"/>
  <c r="D9" i="8"/>
  <c r="D30" i="8" s="1"/>
  <c r="E18" i="8"/>
  <c r="E39" i="8" s="1"/>
  <c r="D18" i="8"/>
  <c r="D39" i="8" s="1"/>
  <c r="Z33" i="14"/>
  <c r="R12" i="14" s="1"/>
  <c r="J33" i="14" s="1"/>
  <c r="Z31" i="14"/>
  <c r="R10" i="14" s="1"/>
  <c r="J31" i="14" s="1"/>
  <c r="Z35" i="14"/>
  <c r="R14" i="14" s="1"/>
  <c r="J35" i="14" s="1"/>
  <c r="Z26" i="14"/>
  <c r="J14" i="14" s="1"/>
  <c r="J26" i="14" s="1"/>
  <c r="Z30" i="14"/>
  <c r="R9" i="14" s="1"/>
  <c r="J30" i="14" s="1"/>
  <c r="Z25" i="14"/>
  <c r="J13" i="14" s="1"/>
  <c r="J25" i="14" s="1"/>
  <c r="Z20" i="14"/>
  <c r="J8" i="14" s="1"/>
  <c r="J20" i="14" s="1"/>
  <c r="Z34" i="14"/>
  <c r="R13" i="14" s="1"/>
  <c r="J34" i="14" s="1"/>
  <c r="Z29" i="14"/>
  <c r="R8" i="14" s="1"/>
  <c r="J29" i="14" s="1"/>
  <c r="Z24" i="14"/>
  <c r="J12" i="14" s="1"/>
  <c r="J24" i="14" s="1"/>
  <c r="Z19" i="14"/>
  <c r="J7" i="14" s="1"/>
  <c r="J19" i="14" s="1"/>
  <c r="Z28" i="14"/>
  <c r="R7" i="14" s="1"/>
  <c r="J28" i="14" s="1"/>
  <c r="Z22" i="14"/>
  <c r="J10" i="14" s="1"/>
  <c r="J22" i="14" s="1"/>
  <c r="Z21" i="14"/>
  <c r="J9" i="14" s="1"/>
  <c r="J21" i="14" s="1"/>
  <c r="P19" i="8"/>
  <c r="G19" i="8" s="1"/>
  <c r="G40" i="8" s="1"/>
  <c r="P16" i="8"/>
  <c r="G16" i="8" s="1"/>
  <c r="G37" i="8" s="1"/>
  <c r="P14" i="8"/>
  <c r="P12" i="8"/>
  <c r="G12" i="8" s="1"/>
  <c r="G33" i="8" s="1"/>
  <c r="P9" i="8"/>
  <c r="G9" i="8" s="1"/>
  <c r="G30" i="8" s="1"/>
  <c r="P6" i="8"/>
  <c r="P4" i="8"/>
  <c r="P18" i="8"/>
  <c r="G18" i="8" s="1"/>
  <c r="G39" i="8" s="1"/>
  <c r="P15" i="8"/>
  <c r="G15" i="8" s="1"/>
  <c r="G36" i="8" s="1"/>
  <c r="P13" i="8"/>
  <c r="G13" i="8" s="1"/>
  <c r="G34" i="8" s="1"/>
  <c r="P10" i="8"/>
  <c r="G10" i="8" s="1"/>
  <c r="G31" i="8" s="1"/>
  <c r="P8" i="8"/>
  <c r="G8" i="8" s="1"/>
  <c r="G29" i="8" s="1"/>
  <c r="P5" i="8"/>
  <c r="G5" i="8" s="1"/>
  <c r="G26" i="8" s="1"/>
  <c r="D5" i="8"/>
  <c r="D26" i="8" s="1"/>
  <c r="Q10" i="14"/>
  <c r="I31" i="14" s="1"/>
  <c r="N10" i="14"/>
  <c r="F31" i="14" s="1"/>
  <c r="D8" i="8"/>
  <c r="D29" i="8" s="1"/>
  <c r="D19" i="8"/>
  <c r="D40" i="8" s="1"/>
  <c r="D13" i="8"/>
  <c r="D34" i="8" s="1"/>
  <c r="F13" i="14"/>
  <c r="F25" i="14" s="1"/>
  <c r="W34" i="14"/>
  <c r="W35" i="14"/>
  <c r="O14" i="14" s="1"/>
  <c r="G35" i="14" s="1"/>
  <c r="W28" i="14"/>
  <c r="O7" i="14" s="1"/>
  <c r="G28" i="14" s="1"/>
  <c r="W22" i="14"/>
  <c r="W33" i="14"/>
  <c r="W26" i="14"/>
  <c r="W21" i="14"/>
  <c r="G9" i="14" s="1"/>
  <c r="G21" i="14" s="1"/>
  <c r="X18" i="14"/>
  <c r="W31" i="14"/>
  <c r="W30" i="14"/>
  <c r="O9" i="14" s="1"/>
  <c r="G30" i="14" s="1"/>
  <c r="W25" i="14"/>
  <c r="W20" i="14"/>
  <c r="G8" i="14" s="1"/>
  <c r="G20" i="14" s="1"/>
  <c r="W29" i="14"/>
  <c r="W24" i="14"/>
  <c r="W19" i="14"/>
  <c r="D16" i="8"/>
  <c r="D37" i="8" s="1"/>
  <c r="N7" i="14"/>
  <c r="F28" i="14" s="1"/>
  <c r="Q7" i="14"/>
  <c r="I28" i="14" s="1"/>
  <c r="D14" i="8"/>
  <c r="D35" i="8" s="1"/>
  <c r="G14" i="8"/>
  <c r="G35" i="8" s="1"/>
  <c r="O19" i="8"/>
  <c r="F19" i="8" s="1"/>
  <c r="F40" i="8" s="1"/>
  <c r="O16" i="8"/>
  <c r="F16" i="8" s="1"/>
  <c r="F37" i="8" s="1"/>
  <c r="O14" i="8"/>
  <c r="F14" i="8" s="1"/>
  <c r="F35" i="8" s="1"/>
  <c r="O12" i="8"/>
  <c r="F12" i="8" s="1"/>
  <c r="F33" i="8" s="1"/>
  <c r="O9" i="8"/>
  <c r="F9" i="8" s="1"/>
  <c r="F30" i="8" s="1"/>
  <c r="O6" i="8"/>
  <c r="O4" i="8"/>
  <c r="R3" i="8"/>
  <c r="Q3" i="8"/>
  <c r="O18" i="8"/>
  <c r="F18" i="8" s="1"/>
  <c r="F39" i="8" s="1"/>
  <c r="O15" i="8"/>
  <c r="F15" i="8" s="1"/>
  <c r="F36" i="8" s="1"/>
  <c r="O13" i="8"/>
  <c r="F13" i="8" s="1"/>
  <c r="F34" i="8" s="1"/>
  <c r="O10" i="8"/>
  <c r="F10" i="8" s="1"/>
  <c r="F31" i="8" s="1"/>
  <c r="O8" i="8"/>
  <c r="F8" i="8" s="1"/>
  <c r="F29" i="8" s="1"/>
  <c r="O5" i="8"/>
  <c r="F5" i="8" s="1"/>
  <c r="F26" i="8" s="1"/>
  <c r="O8" i="14" l="1"/>
  <c r="G29" i="14" s="1"/>
  <c r="G12" i="14"/>
  <c r="G24" i="14" s="1"/>
  <c r="O12" i="14"/>
  <c r="G33" i="14" s="1"/>
  <c r="Q12" i="8"/>
  <c r="H12" i="8" s="1"/>
  <c r="H33" i="8" s="1"/>
  <c r="Q19" i="8"/>
  <c r="H19" i="8" s="1"/>
  <c r="H40" i="8" s="1"/>
  <c r="Q6" i="8"/>
  <c r="H6" i="8" s="1"/>
  <c r="H27" i="8" s="1"/>
  <c r="Q4" i="8"/>
  <c r="H4" i="8" s="1"/>
  <c r="H25" i="8" s="1"/>
  <c r="Q18" i="8"/>
  <c r="H18" i="8" s="1"/>
  <c r="H39" i="8" s="1"/>
  <c r="Q15" i="8"/>
  <c r="H15" i="8" s="1"/>
  <c r="H36" i="8" s="1"/>
  <c r="Q13" i="8"/>
  <c r="H13" i="8" s="1"/>
  <c r="H34" i="8" s="1"/>
  <c r="Q10" i="8"/>
  <c r="H10" i="8" s="1"/>
  <c r="H31" i="8" s="1"/>
  <c r="Q8" i="8"/>
  <c r="H8" i="8" s="1"/>
  <c r="H29" i="8" s="1"/>
  <c r="Q5" i="8"/>
  <c r="H5" i="8" s="1"/>
  <c r="H26" i="8" s="1"/>
  <c r="Q16" i="8"/>
  <c r="H16" i="8" s="1"/>
  <c r="H37" i="8" s="1"/>
  <c r="Q9" i="8"/>
  <c r="H9" i="8" s="1"/>
  <c r="H30" i="8" s="1"/>
  <c r="Q14" i="8"/>
  <c r="H14" i="8" s="1"/>
  <c r="H35" i="8" s="1"/>
  <c r="X34" i="14"/>
  <c r="P13" i="14" s="1"/>
  <c r="H34" i="14" s="1"/>
  <c r="X33" i="14"/>
  <c r="P12" i="14" s="1"/>
  <c r="H33" i="14" s="1"/>
  <c r="X31" i="14"/>
  <c r="P10" i="14" s="1"/>
  <c r="H31" i="14" s="1"/>
  <c r="X26" i="14"/>
  <c r="H14" i="14" s="1"/>
  <c r="H26" i="14" s="1"/>
  <c r="X21" i="14"/>
  <c r="X28" i="14"/>
  <c r="P7" i="14" s="1"/>
  <c r="H28" i="14" s="1"/>
  <c r="X22" i="14"/>
  <c r="H10" i="14" s="1"/>
  <c r="H22" i="14" s="1"/>
  <c r="X30" i="14"/>
  <c r="P9" i="14" s="1"/>
  <c r="H30" i="14" s="1"/>
  <c r="X25" i="14"/>
  <c r="H13" i="14" s="1"/>
  <c r="H25" i="14" s="1"/>
  <c r="X20" i="14"/>
  <c r="H8" i="14" s="1"/>
  <c r="H20" i="14" s="1"/>
  <c r="X35" i="14"/>
  <c r="P14" i="14" s="1"/>
  <c r="H35" i="14" s="1"/>
  <c r="X29" i="14"/>
  <c r="P8" i="14" s="1"/>
  <c r="H29" i="14" s="1"/>
  <c r="X24" i="14"/>
  <c r="H12" i="14" s="1"/>
  <c r="H24" i="14" s="1"/>
  <c r="X19" i="14"/>
  <c r="H7" i="14" s="1"/>
  <c r="H19" i="14" s="1"/>
  <c r="G13" i="14"/>
  <c r="G25" i="14" s="1"/>
  <c r="E4" i="8"/>
  <c r="E25" i="8" s="1"/>
  <c r="D4" i="8"/>
  <c r="D25" i="8" s="1"/>
  <c r="F4" i="8"/>
  <c r="F25" i="8" s="1"/>
  <c r="G4" i="8"/>
  <c r="G25" i="8" s="1"/>
  <c r="R18" i="8"/>
  <c r="I18" i="8" s="1"/>
  <c r="I39" i="8" s="1"/>
  <c r="R15" i="8"/>
  <c r="I15" i="8" s="1"/>
  <c r="I36" i="8" s="1"/>
  <c r="R13" i="8"/>
  <c r="I13" i="8" s="1"/>
  <c r="I34" i="8" s="1"/>
  <c r="R10" i="8"/>
  <c r="I10" i="8" s="1"/>
  <c r="I31" i="8" s="1"/>
  <c r="R8" i="8"/>
  <c r="I8" i="8" s="1"/>
  <c r="I29" i="8" s="1"/>
  <c r="R5" i="8"/>
  <c r="I5" i="8" s="1"/>
  <c r="I26" i="8" s="1"/>
  <c r="R19" i="8"/>
  <c r="I19" i="8" s="1"/>
  <c r="I40" i="8" s="1"/>
  <c r="R16" i="8"/>
  <c r="I16" i="8" s="1"/>
  <c r="R14" i="8"/>
  <c r="I14" i="8" s="1"/>
  <c r="I35" i="8" s="1"/>
  <c r="R12" i="8"/>
  <c r="I12" i="8" s="1"/>
  <c r="I33" i="8" s="1"/>
  <c r="R9" i="8"/>
  <c r="I9" i="8" s="1"/>
  <c r="I30" i="8" s="1"/>
  <c r="R6" i="8"/>
  <c r="I6" i="8" s="1"/>
  <c r="I27" i="8" s="1"/>
  <c r="R4" i="8"/>
  <c r="I4" i="8" s="1"/>
  <c r="I25" i="8" s="1"/>
  <c r="G7" i="14"/>
  <c r="G19" i="14" s="1"/>
  <c r="H9" i="14"/>
  <c r="H21" i="14" s="1"/>
  <c r="O13" i="14"/>
  <c r="G34" i="14" s="1"/>
  <c r="E6" i="8"/>
  <c r="E27" i="8" s="1"/>
  <c r="D6" i="8"/>
  <c r="D27" i="8" s="1"/>
  <c r="G6" i="8"/>
  <c r="G27" i="8" s="1"/>
  <c r="F6" i="8"/>
  <c r="F2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<sst xmlns="http://schemas.openxmlformats.org/spreadsheetml/2006/main" count="1134" uniqueCount="89">
  <si>
    <t>Start Date</t>
  </si>
  <si>
    <t>End Date</t>
  </si>
  <si>
    <t>Dates</t>
  </si>
  <si>
    <t>YLD_YTM_ASK</t>
  </si>
  <si>
    <t>brazil bonds</t>
  </si>
  <si>
    <t>IBOV Index</t>
  </si>
  <si>
    <t>SPX Index</t>
  </si>
  <si>
    <t>NDX Index</t>
  </si>
  <si>
    <t>SX5E Index</t>
  </si>
  <si>
    <t>PX_LAST</t>
  </si>
  <si>
    <t>BRL Curncy</t>
  </si>
  <si>
    <t>EUR Curncy</t>
  </si>
  <si>
    <t>CNY Curncy</t>
  </si>
  <si>
    <t>S&amp;P 500</t>
  </si>
  <si>
    <t xml:space="preserve">Ibovespa </t>
  </si>
  <si>
    <t xml:space="preserve">EURUSD </t>
  </si>
  <si>
    <t xml:space="preserve">USDBRL </t>
  </si>
  <si>
    <t xml:space="preserve">USDCNY </t>
  </si>
  <si>
    <t>UST10 yr</t>
  </si>
  <si>
    <t>DI Jan23</t>
  </si>
  <si>
    <t>DI Jan25</t>
  </si>
  <si>
    <t>NTN-B 2023</t>
  </si>
  <si>
    <t>NTN-B 2035</t>
  </si>
  <si>
    <t xml:space="preserve">Petróleo </t>
  </si>
  <si>
    <t xml:space="preserve">Ouro </t>
  </si>
  <si>
    <t>Nível</t>
  </si>
  <si>
    <t>% dia</t>
  </si>
  <si>
    <t>% mês</t>
  </si>
  <si>
    <t>% ano</t>
  </si>
  <si>
    <t>% 12m</t>
  </si>
  <si>
    <t>% 24m</t>
  </si>
  <si>
    <t>ODF23 Comdty</t>
  </si>
  <si>
    <t>ODF25 Comdty</t>
  </si>
  <si>
    <t>BNTNB 6 05/15/23 Corp</t>
  </si>
  <si>
    <t>CLA Comdty</t>
  </si>
  <si>
    <t>XAU Curncy</t>
  </si>
  <si>
    <t>GT10 Govt</t>
  </si>
  <si>
    <t>#N/A N/A</t>
  </si>
  <si>
    <t>ESA Index</t>
  </si>
  <si>
    <t>BNTNB 6 08/15/26 Corp</t>
  </si>
  <si>
    <t>BNTNB 6 05/15/35 Corp</t>
  </si>
  <si>
    <t>BNTNF 10 01/01/23 Corp</t>
  </si>
  <si>
    <t>BNTNF 10 01/01/25 Corp</t>
  </si>
  <si>
    <t>Bolsas (Futuros de índices) - var. %</t>
  </si>
  <si>
    <t>FX - var. %</t>
  </si>
  <si>
    <t>Rates - var. em bps</t>
  </si>
  <si>
    <t>Commodities - var. %</t>
  </si>
  <si>
    <t>-</t>
  </si>
  <si>
    <t xml:space="preserve"> bps</t>
  </si>
  <si>
    <t>Var. dia</t>
  </si>
  <si>
    <t>Nível Atual</t>
  </si>
  <si>
    <t>Var. mês</t>
  </si>
  <si>
    <t>Var. ano</t>
  </si>
  <si>
    <t>Var. 12m</t>
  </si>
  <si>
    <t>Var. 24m</t>
  </si>
  <si>
    <t>Pricing Source</t>
  </si>
  <si>
    <t>ANDE</t>
  </si>
  <si>
    <t>BNTNB 6 05/15/2035 Govt</t>
  </si>
  <si>
    <t>BZA Index</t>
  </si>
  <si>
    <t>Euro Stoxx 50</t>
  </si>
  <si>
    <t>Preço</t>
  </si>
  <si>
    <t>US 10 year</t>
  </si>
  <si>
    <t>Bund</t>
  </si>
  <si>
    <t>Hang Seng</t>
  </si>
  <si>
    <t>NTNB-50</t>
  </si>
  <si>
    <t>DI Jan27</t>
  </si>
  <si>
    <t>Euro</t>
  </si>
  <si>
    <t>Renmimbi</t>
  </si>
  <si>
    <t>Cobre</t>
  </si>
  <si>
    <t>Real</t>
  </si>
  <si>
    <t>HSI Index</t>
  </si>
  <si>
    <t>GDBR10 Index</t>
  </si>
  <si>
    <t>BNTNB 6 08/15/2050 Govt</t>
  </si>
  <si>
    <t>ODF27 Comdty</t>
  </si>
  <si>
    <t>HGA Comdty</t>
  </si>
  <si>
    <t>dimensões da tabela</t>
  </si>
  <si>
    <t>1cm de largura das linhas</t>
  </si>
  <si>
    <t>6.86cm de largura das colunas</t>
  </si>
  <si>
    <t>Bund 10 year</t>
  </si>
  <si>
    <t>Hoje</t>
  </si>
  <si>
    <t>Mês</t>
  </si>
  <si>
    <t>Ano</t>
  </si>
  <si>
    <t>Câmbio (vs USD | %)</t>
  </si>
  <si>
    <t>Juros  (bps | %)</t>
  </si>
  <si>
    <t>Commodities (USD | %)</t>
  </si>
  <si>
    <r>
      <t xml:space="preserve">Petróleo </t>
    </r>
    <r>
      <rPr>
        <sz val="8"/>
        <color rgb="FF353535"/>
        <rFont val="Arial"/>
        <family val="2"/>
      </rPr>
      <t>(Brent)</t>
    </r>
  </si>
  <si>
    <t xml:space="preserve">Bolsas (Futuros | %) </t>
  </si>
  <si>
    <t>Ontem</t>
  </si>
  <si>
    <t>Hora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</si>
</sst>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.000"/>
    <numFmt numFmtId="166" formatCode="0.00\_x000a_%"/>
    <numFmt numFmtId="167" formatCode="0.00\_x000a_\_x000a_%"/>
    <numFmt numFmtId="168" formatCode="dd/mm/yy;@"/>
    <numFmt numFmtId="169" formatCode="&quot;Principais indicadores |&quot;\ [$-416]dd\ &quot;de&quot;\ mmmm"/>
    <numFmt numFmtId="170" formatCode="&quot;Hora: &quot;[$-416]h:mm"/>
    <numFmt numFmtId="171" formatCode="yyyy\-mm\-dd;@"/>
    <numFmt numFmtId="172" formatCode="dd/mm/yyyy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9"/>
      <color rgb="FF175367"/>
      <name val="Arial"/>
      <family val="2"/>
    </font>
    <font>
      <b/>
      <sz val="9"/>
      <color rgb="FF175367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8"/>
      <color theme="0"/>
      <name val="Arial"/>
      <family val="2"/>
    </font>
    <font>
      <sz val="10"/>
      <color rgb="FF353535"/>
      <name val="Arial"/>
      <family val="2"/>
    </font>
    <font>
      <b/>
      <sz val="10"/>
      <color rgb="FF353535"/>
      <name val="Arial"/>
      <family val="2"/>
    </font>
    <font>
      <sz val="10"/>
      <color theme="0"/>
      <name val="Calibri"/>
      <family val="2"/>
      <scheme val="minor"/>
    </font>
    <font>
      <sz val="10"/>
      <color rgb="FF353535"/>
      <name val="Calibri"/>
      <family val="2"/>
      <scheme val="minor"/>
    </font>
    <font>
      <b/>
      <sz val="10"/>
      <color rgb="FF175367"/>
      <name val="Arial"/>
      <family val="2"/>
    </font>
    <font>
      <sz val="10"/>
      <color theme="1"/>
      <name val="Calibri"/>
      <family val="2"/>
      <scheme val="minor"/>
    </font>
    <font>
      <b/>
      <sz val="10"/>
      <color rgb="FF175367"/>
      <name val="Calibri"/>
      <family val="2"/>
      <scheme val="minor"/>
    </font>
    <font>
      <sz val="8"/>
      <color rgb="FF353535"/>
      <name val="Arial"/>
      <family val="2"/>
    </font>
    <font>
      <b/>
      <sz val="10"/>
      <color theme="0"/>
      <name val="Arial"/>
      <family val="2"/>
    </font>
    <font>
      <b/>
      <sz val="11"/>
      <color rgb="FF175367"/>
      <name val="Arial"/>
      <family val="2"/>
    </font>
    <font>
      <sz val="11"/>
      <color rgb="FF175367"/>
      <name val="Calibri"/>
      <family val="2"/>
      <scheme val="minor"/>
    </font>
    <font>
      <b/>
      <sz val="8"/>
      <color theme="0"/>
      <name val="Arial"/>
      <family val="2"/>
    </font>
    <font>
      <b/>
      <sz val="9"/>
      <color rgb="FF9A001E"/>
      <name val="Arial"/>
      <family val="2"/>
    </font>
    <font>
      <sz val="8"/>
      <color theme="1" tint="0.249977111117893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536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DEDEDE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9A001E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rgb="FF175367"/>
      </top>
      <bottom style="medium">
        <color rgb="FF175367"/>
      </bottom>
      <diagonal/>
    </border>
    <border>
      <left/>
      <right/>
      <top/>
      <bottom style="medium">
        <color rgb="FF175367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rgb="FF175367"/>
      </top>
      <bottom style="thin">
        <color rgb="FF175367"/>
      </bottom>
      <diagonal/>
    </border>
    <border>
      <left/>
      <right/>
      <top style="medium">
        <color rgb="FF175367"/>
      </top>
      <bottom style="thin">
        <color rgb="FF175367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175367"/>
      </bottom>
      <diagonal/>
    </border>
    <border>
      <left/>
      <right/>
      <top style="thin">
        <color theme="1" tint="0.499984740745262"/>
      </top>
      <bottom/>
      <diagonal/>
    </border>
    <border>
      <left style="medium">
        <color rgb="FF9A001E"/>
      </left>
      <right style="medium">
        <color rgb="FF9A001E"/>
      </right>
      <top style="medium">
        <color rgb="FF9A001E"/>
      </top>
      <bottom style="medium">
        <color rgb="FF9A001E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20">
    <xf numFmtId="0" fontId="0" fillId="0" borderId="0" xfId="0"/>
    <xf numFmtId="164" fontId="0" fillId="0" borderId="0" xfId="0" applyNumberForma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10" xfId="0" applyFont="1" applyBorder="1" applyAlignment="1">
      <alignment vertical="center"/>
    </xf>
    <xf numFmtId="0" fontId="20" fillId="0" borderId="10" xfId="0" applyFont="1" applyBorder="1" applyAlignment="1">
      <alignment vertical="center"/>
    </xf>
    <xf numFmtId="0" fontId="20" fillId="0" borderId="10" xfId="0" applyFont="1" applyBorder="1" applyAlignment="1">
      <alignment horizontal="center" vertical="center"/>
    </xf>
    <xf numFmtId="0" fontId="21" fillId="33" borderId="0" xfId="0" applyFont="1" applyFill="1" applyAlignment="1">
      <alignment vertical="center"/>
    </xf>
    <xf numFmtId="0" fontId="22" fillId="33" borderId="0" xfId="0" applyFont="1" applyFill="1" applyAlignment="1">
      <alignment vertical="center"/>
    </xf>
    <xf numFmtId="0" fontId="22" fillId="33" borderId="0" xfId="0" applyFont="1" applyFill="1" applyAlignment="1">
      <alignment horizontal="center" vertical="center"/>
    </xf>
    <xf numFmtId="0" fontId="23" fillId="35" borderId="0" xfId="0" applyFont="1" applyFill="1" applyAlignment="1">
      <alignment vertical="center"/>
    </xf>
    <xf numFmtId="10" fontId="23" fillId="35" borderId="0" xfId="0" applyNumberFormat="1" applyFont="1" applyFill="1" applyAlignment="1">
      <alignment horizontal="center" vertical="center"/>
    </xf>
    <xf numFmtId="0" fontId="23" fillId="34" borderId="0" xfId="0" applyFont="1" applyFill="1" applyAlignment="1">
      <alignment vertical="center"/>
    </xf>
    <xf numFmtId="3" fontId="24" fillId="34" borderId="0" xfId="0" applyNumberFormat="1" applyFont="1" applyFill="1" applyAlignment="1">
      <alignment horizontal="center" vertical="center"/>
    </xf>
    <xf numFmtId="10" fontId="23" fillId="34" borderId="0" xfId="0" applyNumberFormat="1" applyFont="1" applyFill="1" applyAlignment="1">
      <alignment horizontal="center" vertical="center"/>
    </xf>
    <xf numFmtId="3" fontId="24" fillId="35" borderId="0" xfId="0" applyNumberFormat="1" applyFont="1" applyFill="1" applyAlignment="1">
      <alignment horizontal="center" vertical="center"/>
    </xf>
    <xf numFmtId="10" fontId="24" fillId="35" borderId="0" xfId="0" applyNumberFormat="1" applyFont="1" applyFill="1" applyAlignment="1">
      <alignment horizontal="center" vertical="center"/>
    </xf>
    <xf numFmtId="10" fontId="24" fillId="34" borderId="0" xfId="0" applyNumberFormat="1" applyFont="1" applyFill="1" applyAlignment="1">
      <alignment horizontal="center" vertical="center"/>
    </xf>
    <xf numFmtId="10" fontId="23" fillId="34" borderId="11" xfId="0" applyNumberFormat="1" applyFont="1" applyFill="1" applyBorder="1" applyAlignment="1">
      <alignment horizontal="center" vertical="center"/>
    </xf>
    <xf numFmtId="0" fontId="23" fillId="0" borderId="0" xfId="0" applyFont="1"/>
    <xf numFmtId="14" fontId="18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2" fontId="24" fillId="35" borderId="0" xfId="0" applyNumberFormat="1" applyFont="1" applyFill="1" applyAlignment="1">
      <alignment horizontal="center" vertical="center"/>
    </xf>
    <xf numFmtId="2" fontId="24" fillId="34" borderId="0" xfId="0" applyNumberFormat="1" applyFont="1" applyFill="1" applyAlignment="1">
      <alignment horizontal="center" vertical="center"/>
    </xf>
    <xf numFmtId="10" fontId="24" fillId="34" borderId="0" xfId="42" applyNumberFormat="1" applyFont="1" applyFill="1" applyAlignment="1">
      <alignment horizontal="center" vertical="center"/>
    </xf>
    <xf numFmtId="10" fontId="24" fillId="35" borderId="0" xfId="42" applyNumberFormat="1" applyFont="1" applyFill="1" applyAlignment="1">
      <alignment horizontal="center" vertical="center"/>
    </xf>
    <xf numFmtId="2" fontId="23" fillId="35" borderId="0" xfId="0" applyNumberFormat="1" applyFont="1" applyFill="1" applyAlignment="1">
      <alignment horizontal="center" vertical="center"/>
    </xf>
    <xf numFmtId="2" fontId="23" fillId="34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/>
    <xf numFmtId="2" fontId="18" fillId="0" borderId="0" xfId="0" applyNumberFormat="1" applyFont="1" applyAlignment="1">
      <alignment horizontal="center" vertical="center"/>
    </xf>
    <xf numFmtId="10" fontId="0" fillId="0" borderId="0" xfId="42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2" fontId="24" fillId="34" borderId="11" xfId="0" applyNumberFormat="1" applyFont="1" applyFill="1" applyBorder="1" applyAlignment="1">
      <alignment horizontal="center" vertical="center"/>
    </xf>
    <xf numFmtId="1" fontId="23" fillId="35" borderId="0" xfId="0" applyNumberFormat="1" applyFont="1" applyFill="1" applyAlignment="1">
      <alignment horizontal="center" vertical="center"/>
    </xf>
    <xf numFmtId="1" fontId="23" fillId="34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0" fontId="26" fillId="0" borderId="0" xfId="0" applyFont="1"/>
    <xf numFmtId="0" fontId="25" fillId="0" borderId="12" xfId="0" applyFont="1" applyBorder="1" applyAlignment="1">
      <alignment horizontal="left" vertical="center"/>
    </xf>
    <xf numFmtId="10" fontId="18" fillId="0" borderId="0" xfId="42" applyNumberFormat="1" applyFont="1" applyAlignment="1">
      <alignment vertical="center"/>
    </xf>
    <xf numFmtId="14" fontId="27" fillId="0" borderId="0" xfId="0" applyNumberFormat="1" applyFont="1" applyAlignment="1">
      <alignment vertical="center"/>
    </xf>
    <xf numFmtId="2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0" fontId="28" fillId="0" borderId="0" xfId="0" applyFont="1"/>
    <xf numFmtId="0" fontId="0" fillId="0" borderId="0" xfId="0" applyFill="1" applyBorder="1"/>
    <xf numFmtId="0" fontId="17" fillId="0" borderId="0" xfId="0" applyFont="1" applyFill="1" applyBorder="1"/>
    <xf numFmtId="0" fontId="0" fillId="0" borderId="0" xfId="0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18" fillId="0" borderId="0" xfId="0" applyFont="1" applyFill="1" applyBorder="1" applyAlignment="1">
      <alignment horizontal="left" vertical="top"/>
    </xf>
    <xf numFmtId="0" fontId="35" fillId="0" borderId="0" xfId="0" applyFont="1" applyFill="1" applyBorder="1" applyAlignment="1">
      <alignment horizontal="left" vertical="top"/>
    </xf>
    <xf numFmtId="0" fontId="18" fillId="36" borderId="0" xfId="0" applyFont="1" applyFill="1" applyBorder="1" applyAlignment="1">
      <alignment horizontal="left" vertical="top"/>
    </xf>
    <xf numFmtId="0" fontId="35" fillId="36" borderId="0" xfId="0" applyFont="1" applyFill="1" applyBorder="1" applyAlignment="1">
      <alignment horizontal="left" vertical="top"/>
    </xf>
    <xf numFmtId="0" fontId="35" fillId="36" borderId="11" xfId="0" applyFont="1" applyFill="1" applyBorder="1" applyAlignment="1">
      <alignment horizontal="left" vertical="top"/>
    </xf>
    <xf numFmtId="0" fontId="36" fillId="0" borderId="0" xfId="0" applyFont="1" applyFill="1" applyBorder="1" applyAlignment="1">
      <alignment vertical="top"/>
    </xf>
    <xf numFmtId="0" fontId="32" fillId="0" borderId="0" xfId="0" applyFont="1" applyFill="1" applyBorder="1" applyAlignment="1">
      <alignment vertical="top"/>
    </xf>
    <xf numFmtId="0" fontId="18" fillId="36" borderId="0" xfId="0" applyFont="1" applyFill="1" applyBorder="1" applyAlignment="1">
      <alignment vertical="top"/>
    </xf>
    <xf numFmtId="0" fontId="30" fillId="36" borderId="0" xfId="0" applyFont="1" applyFill="1" applyBorder="1" applyAlignment="1">
      <alignment vertical="top"/>
    </xf>
    <xf numFmtId="3" fontId="31" fillId="36" borderId="0" xfId="0" applyNumberFormat="1" applyFont="1" applyFill="1" applyBorder="1" applyAlignment="1">
      <alignment horizontal="center" vertical="top"/>
    </xf>
    <xf numFmtId="2" fontId="31" fillId="36" borderId="0" xfId="0" applyNumberFormat="1" applyFont="1" applyFill="1" applyBorder="1" applyAlignment="1">
      <alignment horizontal="center" vertical="top"/>
    </xf>
    <xf numFmtId="2" fontId="30" fillId="36" borderId="0" xfId="0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vertical="top"/>
    </xf>
    <xf numFmtId="0" fontId="30" fillId="0" borderId="0" xfId="0" applyFont="1" applyFill="1" applyBorder="1" applyAlignment="1">
      <alignment vertical="top"/>
    </xf>
    <xf numFmtId="3" fontId="31" fillId="0" borderId="0" xfId="0" applyNumberFormat="1" applyFont="1" applyFill="1" applyBorder="1" applyAlignment="1">
      <alignment horizontal="center" vertical="top"/>
    </xf>
    <xf numFmtId="2" fontId="31" fillId="0" borderId="0" xfId="0" applyNumberFormat="1" applyFont="1" applyFill="1" applyBorder="1" applyAlignment="1">
      <alignment horizontal="center" vertical="top"/>
    </xf>
    <xf numFmtId="2" fontId="30" fillId="0" borderId="0" xfId="0" applyNumberFormat="1" applyFont="1" applyFill="1" applyBorder="1" applyAlignment="1">
      <alignment horizontal="center" vertical="top"/>
    </xf>
    <xf numFmtId="0" fontId="30" fillId="36" borderId="0" xfId="0" applyFont="1" applyFill="1" applyBorder="1" applyAlignment="1">
      <alignment horizontal="left" vertical="top"/>
    </xf>
    <xf numFmtId="0" fontId="35" fillId="0" borderId="0" xfId="0" applyFont="1" applyFill="1" applyBorder="1" applyAlignment="1">
      <alignment vertical="top"/>
    </xf>
    <xf numFmtId="0" fontId="30" fillId="0" borderId="0" xfId="0" applyFont="1" applyFill="1" applyBorder="1" applyAlignment="1">
      <alignment horizontal="left" vertical="top"/>
    </xf>
    <xf numFmtId="0" fontId="33" fillId="0" borderId="0" xfId="0" applyFont="1" applyFill="1" applyBorder="1" applyAlignment="1">
      <alignment vertical="top"/>
    </xf>
    <xf numFmtId="0" fontId="18" fillId="36" borderId="11" xfId="0" applyFont="1" applyFill="1" applyBorder="1" applyAlignment="1">
      <alignment horizontal="left" vertical="top"/>
    </xf>
    <xf numFmtId="0" fontId="30" fillId="36" borderId="11" xfId="0" applyFont="1" applyFill="1" applyBorder="1" applyAlignment="1">
      <alignment horizontal="left" vertical="top"/>
    </xf>
    <xf numFmtId="2" fontId="31" fillId="36" borderId="11" xfId="0" applyNumberFormat="1" applyFont="1" applyFill="1" applyBorder="1" applyAlignment="1">
      <alignment horizontal="center" vertical="top"/>
    </xf>
    <xf numFmtId="166" fontId="30" fillId="36" borderId="0" xfId="0" applyNumberFormat="1" applyFont="1" applyFill="1" applyBorder="1" applyAlignment="1">
      <alignment horizontal="center" vertical="top" wrapText="1"/>
    </xf>
    <xf numFmtId="166" fontId="30" fillId="0" borderId="0" xfId="0" applyNumberFormat="1" applyFont="1" applyFill="1" applyBorder="1" applyAlignment="1">
      <alignment horizontal="center" vertical="top" wrapText="1"/>
    </xf>
    <xf numFmtId="0" fontId="34" fillId="0" borderId="10" xfId="0" applyFont="1" applyFill="1" applyBorder="1" applyAlignment="1">
      <alignment horizontal="center" vertical="center"/>
    </xf>
    <xf numFmtId="166" fontId="30" fillId="36" borderId="11" xfId="0" applyNumberFormat="1" applyFont="1" applyFill="1" applyBorder="1" applyAlignment="1">
      <alignment horizontal="center" vertical="top" wrapText="1"/>
    </xf>
    <xf numFmtId="167" fontId="30" fillId="36" borderId="0" xfId="0" applyNumberFormat="1" applyFont="1" applyFill="1" applyBorder="1" applyAlignment="1">
      <alignment horizontal="center" vertical="top" wrapText="1"/>
    </xf>
    <xf numFmtId="0" fontId="36" fillId="0" borderId="0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horizontal="center" vertical="top"/>
    </xf>
    <xf numFmtId="167" fontId="30" fillId="0" borderId="0" xfId="0" applyNumberFormat="1" applyFont="1" applyFill="1" applyBorder="1" applyAlignment="1">
      <alignment horizontal="center" vertical="top" wrapText="1"/>
    </xf>
    <xf numFmtId="0" fontId="18" fillId="36" borderId="15" xfId="0" applyFont="1" applyFill="1" applyBorder="1" applyAlignment="1">
      <alignment horizontal="left" vertical="top"/>
    </xf>
    <xf numFmtId="0" fontId="30" fillId="36" borderId="15" xfId="0" applyFont="1" applyFill="1" applyBorder="1" applyAlignment="1">
      <alignment horizontal="left" vertical="top"/>
    </xf>
    <xf numFmtId="2" fontId="31" fillId="36" borderId="15" xfId="0" applyNumberFormat="1" applyFont="1" applyFill="1" applyBorder="1" applyAlignment="1">
      <alignment horizontal="center" vertical="top"/>
    </xf>
    <xf numFmtId="166" fontId="30" fillId="36" borderId="15" xfId="0" applyNumberFormat="1" applyFont="1" applyFill="1" applyBorder="1" applyAlignment="1">
      <alignment horizontal="center" vertical="top" wrapText="1"/>
    </xf>
    <xf numFmtId="2" fontId="31" fillId="0" borderId="15" xfId="0" applyNumberFormat="1" applyFont="1" applyFill="1" applyBorder="1" applyAlignment="1">
      <alignment horizontal="center" vertical="top"/>
    </xf>
    <xf numFmtId="2" fontId="30" fillId="0" borderId="15" xfId="0" applyNumberFormat="1" applyFont="1" applyFill="1" applyBorder="1" applyAlignment="1">
      <alignment horizontal="center" vertical="top"/>
    </xf>
    <xf numFmtId="0" fontId="38" fillId="33" borderId="1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36" fillId="0" borderId="10" xfId="0" applyFont="1" applyFill="1" applyBorder="1" applyAlignment="1">
      <alignment horizontal="left" vertical="center"/>
    </xf>
    <xf numFmtId="0" fontId="36" fillId="0" borderId="10" xfId="0" applyFont="1" applyFill="1" applyBorder="1" applyAlignment="1">
      <alignment vertical="center"/>
    </xf>
    <xf numFmtId="22" fontId="40" fillId="0" borderId="11" xfId="0" applyNumberFormat="1" applyFont="1" applyFill="1" applyBorder="1" applyAlignment="1"/>
    <xf numFmtId="168" fontId="29" fillId="37" borderId="17" xfId="0" applyNumberFormat="1" applyFont="1" applyFill="1" applyBorder="1" applyAlignment="1">
      <alignment horizontal="center" vertical="center"/>
    </xf>
    <xf numFmtId="0" fontId="29" fillId="37" borderId="17" xfId="0" applyFont="1" applyFill="1" applyBorder="1" applyAlignment="1">
      <alignment horizontal="center" vertical="center"/>
    </xf>
    <xf numFmtId="0" fontId="0" fillId="0" borderId="0" xfId="0" applyFill="1"/>
    <xf numFmtId="0" fontId="41" fillId="38" borderId="18" xfId="0" applyFont="1" applyFill="1" applyBorder="1" applyAlignment="1">
      <alignment horizontal="center" vertical="center"/>
    </xf>
    <xf numFmtId="20" fontId="42" fillId="0" borderId="18" xfId="0" applyNumberFormat="1" applyFont="1" applyFill="1" applyBorder="1" applyAlignment="1">
      <alignment horizontal="center" vertical="center"/>
    </xf>
    <xf numFmtId="0" fontId="0" fillId="37" borderId="0" xfId="0" applyFill="1" applyAlignment="1">
      <alignment vertical="center"/>
    </xf>
    <xf numFmtId="171" fontId="43" fillId="37" borderId="0" xfId="0" applyNumberFormat="1" applyFont="1" applyFill="1" applyAlignment="1">
      <alignment horizontal="center" vertical="center"/>
    </xf>
    <xf numFmtId="0" fontId="0" fillId="37" borderId="0" xfId="0" applyFill="1"/>
    <xf numFmtId="0" fontId="29" fillId="37" borderId="0" xfId="0" applyFont="1" applyFill="1" applyBorder="1" applyAlignment="1">
      <alignment horizontal="center" vertical="center"/>
    </xf>
    <xf numFmtId="0" fontId="23" fillId="35" borderId="0" xfId="0" applyFont="1" applyFill="1" applyAlignment="1">
      <alignment horizontal="left" vertical="center"/>
    </xf>
    <xf numFmtId="0" fontId="23" fillId="34" borderId="11" xfId="0" applyFont="1" applyFill="1" applyBorder="1" applyAlignment="1">
      <alignment horizontal="left" vertical="center"/>
    </xf>
    <xf numFmtId="0" fontId="41" fillId="37" borderId="0" xfId="0" applyFont="1" applyFill="1" applyAlignment="1">
      <alignment horizontal="center" vertical="center"/>
    </xf>
    <xf numFmtId="0" fontId="34" fillId="0" borderId="13" xfId="0" applyFont="1" applyFill="1" applyBorder="1" applyAlignment="1">
      <alignment horizontal="left" vertical="top"/>
    </xf>
    <xf numFmtId="0" fontId="34" fillId="0" borderId="16" xfId="0" applyFont="1" applyFill="1" applyBorder="1" applyAlignment="1">
      <alignment horizontal="left" vertical="top"/>
    </xf>
    <xf numFmtId="169" fontId="39" fillId="0" borderId="11" xfId="0" applyNumberFormat="1" applyFont="1" applyFill="1" applyBorder="1" applyAlignment="1">
      <alignment horizontal="left" vertical="center"/>
    </xf>
    <xf numFmtId="0" fontId="34" fillId="0" borderId="14" xfId="0" applyFont="1" applyFill="1" applyBorder="1" applyAlignment="1">
      <alignment horizontal="left" vertical="top"/>
    </xf>
    <xf numFmtId="0" fontId="34" fillId="0" borderId="0" xfId="0" applyFont="1" applyFill="1" applyBorder="1" applyAlignment="1">
      <alignment horizontal="left" vertical="top"/>
    </xf>
    <xf numFmtId="170" fontId="34" fillId="0" borderId="10" xfId="0" applyNumberFormat="1" applyFont="1" applyFill="1" applyBorder="1" applyAlignment="1">
      <alignment horizontal="left" vertical="center"/>
    </xf>
    <xf numFmtId="170" fontId="38" fillId="33" borderId="10" xfId="0" applyNumberFormat="1" applyFont="1" applyFill="1" applyBorder="1" applyAlignment="1">
      <alignment horizontal="left" vertical="center"/>
    </xf>
    <xf numFmtId="172" fontId="0" fillId="0" borderId="0" xfId="0" applyNumberFormat="1"/>
    <xf numFmtId="172" fontId="0" fillId="0" borderId="0" xfId="0" applyNumberFormat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9A001E"/>
      <color rgb="FF175367"/>
      <color rgb="FFDEDEDE"/>
      <color rgb="FFE6E6E6"/>
      <color rgb="FF123E4E"/>
      <color rgb="FF353535"/>
      <color rgb="FF1B5F77"/>
      <color rgb="FF1F70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BDH|16058034199052534709</stp>
        <tr r="T7" s="9"/>
      </tp>
      <tp t="e">
        <v>#N/A</v>
        <stp/>
        <stp>BDH|16873952389769558544</stp>
        <tr r="C7" s="13"/>
      </tp>
      <tp t="e">
        <v>#N/A</v>
        <stp/>
        <stp>BDH|11222071588015360717</stp>
        <tr r="V7" s="9"/>
      </tp>
      <tp t="e">
        <v>#N/A</v>
        <stp/>
        <stp>BDH|15407449185266655616</stp>
        <tr r="K7" s="9"/>
      </tp>
      <tp t="e">
        <v>#N/A</v>
        <stp/>
        <stp>BDH|10041179885515208256</stp>
        <tr r="L7" s="9"/>
      </tp>
      <tp t="e">
        <v>#N/A</v>
        <stp/>
        <stp>BDH|11246460973929170717</stp>
        <tr r="R7" s="9"/>
      </tp>
      <tp t="e">
        <v>#N/A</v>
        <stp/>
        <stp>BDH|11006633114483149810</stp>
        <tr r="B8" s="10"/>
      </tp>
      <tp t="e">
        <v>#N/A</v>
        <stp/>
        <stp>BDH|14702421953436169064</stp>
        <tr r="A7" s="9"/>
      </tp>
      <tp t="e">
        <v>#N/A</v>
        <stp/>
        <stp>BDH|17588248354624021788</stp>
        <tr r="E8" s="10"/>
      </tp>
      <tp t="e">
        <v>#N/A</v>
        <stp/>
        <stp>BDH|10325088024187454668</stp>
        <tr r="F7" s="9"/>
      </tp>
      <tp t="e">
        <v>#N/A</v>
        <stp/>
        <stp>BDH|12788187022798027940</stp>
        <tr r="A6" s="12"/>
      </tp>
      <tp t="e">
        <v>#N/A</v>
        <stp/>
        <stp>BDH|12441887545260148861</stp>
        <tr r="U7" s="9"/>
      </tp>
      <tp t="e">
        <v>#N/A</v>
        <stp/>
        <stp>BDH|13210590583921423845</stp>
        <tr r="H7" s="9"/>
      </tp>
      <tp t="e">
        <v>#N/A</v>
        <stp/>
        <stp>BDH|12803220413502345426</stp>
        <tr r="A7" s="13"/>
      </tp>
      <tp t="e">
        <v>#N/A</v>
        <stp/>
        <stp>BDH|11805606408675826542</stp>
        <tr r="A7" s="11"/>
      </tp>
    </main>
    <main first="bofaddin.rtdserver">
      <tp t="e">
        <v>#N/A</v>
        <stp/>
        <stp>BDH|3851824546870407335</stp>
        <tr r="S7" s="9"/>
      </tp>
      <tp t="e">
        <v>#N/A</v>
        <stp/>
        <stp>BDH|6534951175247013371</stp>
        <tr r="D7" s="9"/>
      </tp>
      <tp t="e">
        <v>#N/A</v>
        <stp/>
        <stp>BDH|9343263526955628073</stp>
        <tr r="Q7" s="9"/>
      </tp>
      <tp t="e">
        <v>#N/A</v>
        <stp/>
        <stp>BDH|2703356291131048708</stp>
        <tr r="E7" s="9"/>
      </tp>
      <tp t="e">
        <v>#N/A</v>
        <stp/>
        <stp>BDH|2768917403083314793</stp>
        <tr r="I7" s="9"/>
      </tp>
      <tp t="e">
        <v>#N/A</v>
        <stp/>
        <stp>BDH|2576284264808761451</stp>
        <tr r="N7" s="9"/>
      </tp>
      <tp t="e">
        <v>#N/A</v>
        <stp/>
        <stp>BDH|4852012614079542748</stp>
        <tr r="C6" s="12"/>
      </tp>
      <tp t="e">
        <v>#N/A</v>
        <stp/>
        <stp>BDH|9773860655736391675</stp>
        <tr r="J7" s="9"/>
      </tp>
      <tp t="e">
        <v>#N/A</v>
        <stp/>
        <stp>BDH|5741704520073122558</stp>
        <tr r="P7" s="9"/>
      </tp>
      <tp t="e">
        <v>#N/A</v>
        <stp/>
        <stp>BDH|4766346102470536003</stp>
        <tr r="O7" s="9"/>
      </tp>
      <tp t="e">
        <v>#N/A</v>
        <stp/>
        <stp>BDH|4301010459842633339</stp>
        <tr r="C7" s="9"/>
      </tp>
      <tp t="e">
        <v>#N/A</v>
        <stp/>
        <stp>BDH|8787121509878623345</stp>
        <tr r="M7" s="9"/>
      </tp>
      <tp t="e">
        <v>#N/A</v>
        <stp/>
        <stp>BDH|6763293037095009115</stp>
        <tr r="G7" s="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7646963824289404E-2"/>
          <c:y val="8.0721508955460458E-2"/>
          <c:w val="0.69016925064599488"/>
          <c:h val="0.63865018227928361"/>
        </c:manualLayout>
      </c:layout>
      <c:lineChart>
        <c:grouping val="standard"/>
        <c:varyColors val="0"/>
        <c:ser>
          <c:idx val="0"/>
          <c:order val="0"/>
          <c:tx>
            <c:v>Ibovespa - esq.</c:v>
          </c:tx>
          <c:spPr>
            <a:ln w="28575" cap="rnd">
              <a:solidFill>
                <a:srgbClr val="1EA064"/>
              </a:solidFill>
              <a:round/>
            </a:ln>
            <a:effectLst/>
          </c:spPr>
          <c:marker>
            <c:symbol val="none"/>
          </c:marker>
          <c:cat>
            <c:numRef>
              <c:f>Bolsas!$B$8:$B$18300</c:f>
              <c:numCache>
                <c:formatCode>m/d/yyyy</c:formatCode>
                <c:ptCount val="18293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Bolsas!$C$8:$C$18300</c:f>
              <c:numCache>
                <c:formatCode>General</c:formatCode>
                <c:ptCount val="18293"/>
                <c:pt idx="0">
                  <c:v>94603.8</c:v>
                </c:pt>
                <c:pt idx="1">
                  <c:v>94603.8</c:v>
                </c:pt>
                <c:pt idx="2">
                  <c:v>94216.9</c:v>
                </c:pt>
                <c:pt idx="3">
                  <c:v>94340.2</c:v>
                </c:pt>
                <c:pt idx="4">
                  <c:v>95364.9</c:v>
                </c:pt>
                <c:pt idx="5">
                  <c:v>98026.6</c:v>
                </c:pt>
                <c:pt idx="6">
                  <c:v>97828</c:v>
                </c:pt>
                <c:pt idx="7">
                  <c:v>98903.9</c:v>
                </c:pt>
                <c:pt idx="8">
                  <c:v>98604.7</c:v>
                </c:pt>
                <c:pt idx="9">
                  <c:v>99136.7</c:v>
                </c:pt>
                <c:pt idx="10">
                  <c:v>99993.9</c:v>
                </c:pt>
                <c:pt idx="11">
                  <c:v>99588.4</c:v>
                </c:pt>
                <c:pt idx="12">
                  <c:v>98041.4</c:v>
                </c:pt>
                <c:pt idx="13">
                  <c:v>96729.1</c:v>
                </c:pt>
                <c:pt idx="14">
                  <c:v>93735.2</c:v>
                </c:pt>
                <c:pt idx="15">
                  <c:v>93662</c:v>
                </c:pt>
                <c:pt idx="16">
                  <c:v>95306.8</c:v>
                </c:pt>
                <c:pt idx="17">
                  <c:v>91903.4</c:v>
                </c:pt>
                <c:pt idx="18">
                  <c:v>94388.9</c:v>
                </c:pt>
                <c:pt idx="19">
                  <c:v>95414.6</c:v>
                </c:pt>
                <c:pt idx="20">
                  <c:v>96054.5</c:v>
                </c:pt>
                <c:pt idx="21">
                  <c:v>95386.8</c:v>
                </c:pt>
                <c:pt idx="22">
                  <c:v>94491.5</c:v>
                </c:pt>
                <c:pt idx="23">
                  <c:v>96313.1</c:v>
                </c:pt>
                <c:pt idx="24">
                  <c:v>97108.2</c:v>
                </c:pt>
                <c:pt idx="25">
                  <c:v>97369.3</c:v>
                </c:pt>
                <c:pt idx="26">
                  <c:v>96291.8</c:v>
                </c:pt>
                <c:pt idx="27">
                  <c:v>95953.5</c:v>
                </c:pt>
                <c:pt idx="28">
                  <c:v>94754.7</c:v>
                </c:pt>
                <c:pt idx="29">
                  <c:v>92875</c:v>
                </c:pt>
                <c:pt idx="30">
                  <c:v>93083</c:v>
                </c:pt>
                <c:pt idx="31">
                  <c:v>94333.3</c:v>
                </c:pt>
                <c:pt idx="32">
                  <c:v>93284.800000000003</c:v>
                </c:pt>
                <c:pt idx="33">
                  <c:v>94578.3</c:v>
                </c:pt>
                <c:pt idx="34">
                  <c:v>94578.3</c:v>
                </c:pt>
                <c:pt idx="35">
                  <c:v>94588.1</c:v>
                </c:pt>
                <c:pt idx="36">
                  <c:v>95923.199999999997</c:v>
                </c:pt>
                <c:pt idx="37">
                  <c:v>95045.4</c:v>
                </c:pt>
                <c:pt idx="38">
                  <c:v>96552</c:v>
                </c:pt>
                <c:pt idx="39">
                  <c:v>96236</c:v>
                </c:pt>
                <c:pt idx="40">
                  <c:v>96187.8</c:v>
                </c:pt>
                <c:pt idx="41">
                  <c:v>96353.3</c:v>
                </c:pt>
                <c:pt idx="42">
                  <c:v>96353.3</c:v>
                </c:pt>
                <c:pt idx="43">
                  <c:v>95527.6</c:v>
                </c:pt>
                <c:pt idx="44">
                  <c:v>96007.9</c:v>
                </c:pt>
                <c:pt idx="45">
                  <c:v>95008.7</c:v>
                </c:pt>
                <c:pt idx="46">
                  <c:v>94388.7</c:v>
                </c:pt>
                <c:pt idx="47">
                  <c:v>95596.6</c:v>
                </c:pt>
                <c:pt idx="48">
                  <c:v>94807.9</c:v>
                </c:pt>
                <c:pt idx="49">
                  <c:v>94257.600000000006</c:v>
                </c:pt>
                <c:pt idx="50">
                  <c:v>91726.5</c:v>
                </c:pt>
                <c:pt idx="51">
                  <c:v>92092.4</c:v>
                </c:pt>
                <c:pt idx="52">
                  <c:v>91623.4</c:v>
                </c:pt>
                <c:pt idx="53">
                  <c:v>90024.5</c:v>
                </c:pt>
                <c:pt idx="54">
                  <c:v>89992.7</c:v>
                </c:pt>
                <c:pt idx="55">
                  <c:v>91946.2</c:v>
                </c:pt>
                <c:pt idx="56">
                  <c:v>94484.6</c:v>
                </c:pt>
                <c:pt idx="57">
                  <c:v>94360.7</c:v>
                </c:pt>
                <c:pt idx="58">
                  <c:v>93910</c:v>
                </c:pt>
                <c:pt idx="59">
                  <c:v>93627.8</c:v>
                </c:pt>
                <c:pt idx="60">
                  <c:v>94864.3</c:v>
                </c:pt>
                <c:pt idx="61">
                  <c:v>96392.8</c:v>
                </c:pt>
                <c:pt idx="62">
                  <c:v>96566.6</c:v>
                </c:pt>
                <c:pt idx="63">
                  <c:v>97457.4</c:v>
                </c:pt>
                <c:pt idx="64">
                  <c:v>97030.3</c:v>
                </c:pt>
                <c:pt idx="65">
                  <c:v>97020.5</c:v>
                </c:pt>
                <c:pt idx="66">
                  <c:v>97380.3</c:v>
                </c:pt>
                <c:pt idx="67">
                  <c:v>95998.8</c:v>
                </c:pt>
                <c:pt idx="68">
                  <c:v>97204.9</c:v>
                </c:pt>
                <c:pt idx="69">
                  <c:v>97821.3</c:v>
                </c:pt>
                <c:pt idx="70">
                  <c:v>97466.7</c:v>
                </c:pt>
                <c:pt idx="71">
                  <c:v>98960</c:v>
                </c:pt>
                <c:pt idx="72">
                  <c:v>98320.9</c:v>
                </c:pt>
                <c:pt idx="73">
                  <c:v>98773.7</c:v>
                </c:pt>
                <c:pt idx="74">
                  <c:v>98040.1</c:v>
                </c:pt>
                <c:pt idx="75">
                  <c:v>97623.3</c:v>
                </c:pt>
                <c:pt idx="76">
                  <c:v>99404.4</c:v>
                </c:pt>
                <c:pt idx="77">
                  <c:v>100303.4</c:v>
                </c:pt>
                <c:pt idx="78">
                  <c:v>100303.4</c:v>
                </c:pt>
                <c:pt idx="79">
                  <c:v>102012.6</c:v>
                </c:pt>
                <c:pt idx="80">
                  <c:v>102062.3</c:v>
                </c:pt>
                <c:pt idx="81">
                  <c:v>100093</c:v>
                </c:pt>
                <c:pt idx="82">
                  <c:v>100688.6</c:v>
                </c:pt>
                <c:pt idx="83">
                  <c:v>100724</c:v>
                </c:pt>
                <c:pt idx="84">
                  <c:v>100967.2</c:v>
                </c:pt>
                <c:pt idx="85">
                  <c:v>101339.7</c:v>
                </c:pt>
                <c:pt idx="86">
                  <c:v>100605.2</c:v>
                </c:pt>
                <c:pt idx="87">
                  <c:v>102043.1</c:v>
                </c:pt>
                <c:pt idx="88">
                  <c:v>103636.2</c:v>
                </c:pt>
                <c:pt idx="89">
                  <c:v>104089.5</c:v>
                </c:pt>
                <c:pt idx="90">
                  <c:v>104530.2</c:v>
                </c:pt>
                <c:pt idx="91">
                  <c:v>104530.2</c:v>
                </c:pt>
                <c:pt idx="92">
                  <c:v>105817.1</c:v>
                </c:pt>
                <c:pt idx="93">
                  <c:v>105146.4</c:v>
                </c:pt>
                <c:pt idx="94">
                  <c:v>103906</c:v>
                </c:pt>
                <c:pt idx="95">
                  <c:v>103802.7</c:v>
                </c:pt>
                <c:pt idx="96">
                  <c:v>103775.4</c:v>
                </c:pt>
                <c:pt idx="97">
                  <c:v>103855.5</c:v>
                </c:pt>
                <c:pt idx="98">
                  <c:v>104716.6</c:v>
                </c:pt>
                <c:pt idx="99">
                  <c:v>103451.9</c:v>
                </c:pt>
                <c:pt idx="100">
                  <c:v>103949.5</c:v>
                </c:pt>
                <c:pt idx="101">
                  <c:v>103704.3</c:v>
                </c:pt>
                <c:pt idx="102">
                  <c:v>104119.5</c:v>
                </c:pt>
                <c:pt idx="103">
                  <c:v>102654.6</c:v>
                </c:pt>
                <c:pt idx="104">
                  <c:v>102818.9</c:v>
                </c:pt>
                <c:pt idx="105">
                  <c:v>103482.6</c:v>
                </c:pt>
                <c:pt idx="106">
                  <c:v>102932.8</c:v>
                </c:pt>
                <c:pt idx="107">
                  <c:v>101812.1</c:v>
                </c:pt>
                <c:pt idx="108">
                  <c:v>102125.9</c:v>
                </c:pt>
                <c:pt idx="109">
                  <c:v>102673.7</c:v>
                </c:pt>
                <c:pt idx="110">
                  <c:v>100097.8</c:v>
                </c:pt>
                <c:pt idx="111">
                  <c:v>102163.7</c:v>
                </c:pt>
                <c:pt idx="112">
                  <c:v>102782.39999999999</c:v>
                </c:pt>
                <c:pt idx="113">
                  <c:v>104115.2</c:v>
                </c:pt>
                <c:pt idx="114">
                  <c:v>103996.2</c:v>
                </c:pt>
                <c:pt idx="115">
                  <c:v>101915.2</c:v>
                </c:pt>
                <c:pt idx="116">
                  <c:v>103299.5</c:v>
                </c:pt>
                <c:pt idx="117">
                  <c:v>100258</c:v>
                </c:pt>
                <c:pt idx="118">
                  <c:v>99056.9</c:v>
                </c:pt>
                <c:pt idx="119">
                  <c:v>99805.8</c:v>
                </c:pt>
                <c:pt idx="120">
                  <c:v>99468.7</c:v>
                </c:pt>
                <c:pt idx="121">
                  <c:v>99222.3</c:v>
                </c:pt>
                <c:pt idx="122">
                  <c:v>101201.9</c:v>
                </c:pt>
                <c:pt idx="123">
                  <c:v>100011.3</c:v>
                </c:pt>
                <c:pt idx="124">
                  <c:v>97667.5</c:v>
                </c:pt>
                <c:pt idx="125">
                  <c:v>96429.6</c:v>
                </c:pt>
                <c:pt idx="126">
                  <c:v>97276.2</c:v>
                </c:pt>
                <c:pt idx="127">
                  <c:v>98193.5</c:v>
                </c:pt>
                <c:pt idx="128">
                  <c:v>100524.4</c:v>
                </c:pt>
                <c:pt idx="129">
                  <c:v>101134.6</c:v>
                </c:pt>
                <c:pt idx="130">
                  <c:v>100625.7</c:v>
                </c:pt>
                <c:pt idx="131">
                  <c:v>99680.8</c:v>
                </c:pt>
                <c:pt idx="132">
                  <c:v>101200.9</c:v>
                </c:pt>
                <c:pt idx="133">
                  <c:v>102243</c:v>
                </c:pt>
                <c:pt idx="134">
                  <c:v>102935.4</c:v>
                </c:pt>
                <c:pt idx="135">
                  <c:v>103180.6</c:v>
                </c:pt>
                <c:pt idx="136">
                  <c:v>103031.5</c:v>
                </c:pt>
                <c:pt idx="137">
                  <c:v>103445.6</c:v>
                </c:pt>
                <c:pt idx="138">
                  <c:v>104370.9</c:v>
                </c:pt>
                <c:pt idx="139">
                  <c:v>103501.2</c:v>
                </c:pt>
                <c:pt idx="140">
                  <c:v>103680.4</c:v>
                </c:pt>
                <c:pt idx="141">
                  <c:v>104616.9</c:v>
                </c:pt>
                <c:pt idx="142">
                  <c:v>104531.9</c:v>
                </c:pt>
                <c:pt idx="143">
                  <c:v>104339.2</c:v>
                </c:pt>
                <c:pt idx="144">
                  <c:v>104817.4</c:v>
                </c:pt>
                <c:pt idx="145">
                  <c:v>104637.8</c:v>
                </c:pt>
                <c:pt idx="146">
                  <c:v>103875.7</c:v>
                </c:pt>
                <c:pt idx="147">
                  <c:v>104481</c:v>
                </c:pt>
                <c:pt idx="148">
                  <c:v>105319.4</c:v>
                </c:pt>
                <c:pt idx="149">
                  <c:v>105077.6</c:v>
                </c:pt>
                <c:pt idx="150">
                  <c:v>104745.3</c:v>
                </c:pt>
                <c:pt idx="151">
                  <c:v>104053.4</c:v>
                </c:pt>
                <c:pt idx="152">
                  <c:v>101031.4</c:v>
                </c:pt>
                <c:pt idx="153">
                  <c:v>101516</c:v>
                </c:pt>
                <c:pt idx="154">
                  <c:v>102551.3</c:v>
                </c:pt>
                <c:pt idx="155">
                  <c:v>100572.8</c:v>
                </c:pt>
                <c:pt idx="156">
                  <c:v>99981.4</c:v>
                </c:pt>
                <c:pt idx="157">
                  <c:v>101248.8</c:v>
                </c:pt>
                <c:pt idx="158">
                  <c:v>101817.1</c:v>
                </c:pt>
                <c:pt idx="159">
                  <c:v>103831.9</c:v>
                </c:pt>
                <c:pt idx="160">
                  <c:v>104301.6</c:v>
                </c:pt>
                <c:pt idx="161">
                  <c:v>104489.60000000001</c:v>
                </c:pt>
                <c:pt idx="162">
                  <c:v>105422.8</c:v>
                </c:pt>
                <c:pt idx="163">
                  <c:v>105015.8</c:v>
                </c:pt>
                <c:pt idx="164">
                  <c:v>104728.9</c:v>
                </c:pt>
                <c:pt idx="165">
                  <c:v>106022.3</c:v>
                </c:pt>
                <c:pt idx="166">
                  <c:v>107381.1</c:v>
                </c:pt>
                <c:pt idx="167">
                  <c:v>107543.6</c:v>
                </c:pt>
                <c:pt idx="168">
                  <c:v>106986.1</c:v>
                </c:pt>
                <c:pt idx="169">
                  <c:v>107363.8</c:v>
                </c:pt>
                <c:pt idx="170">
                  <c:v>108187.1</c:v>
                </c:pt>
                <c:pt idx="171">
                  <c:v>107556.3</c:v>
                </c:pt>
                <c:pt idx="172">
                  <c:v>108407.5</c:v>
                </c:pt>
                <c:pt idx="173">
                  <c:v>107219.8</c:v>
                </c:pt>
                <c:pt idx="174">
                  <c:v>108195.6</c:v>
                </c:pt>
                <c:pt idx="175">
                  <c:v>108779.3</c:v>
                </c:pt>
                <c:pt idx="176">
                  <c:v>108719</c:v>
                </c:pt>
                <c:pt idx="177">
                  <c:v>108360.2</c:v>
                </c:pt>
                <c:pt idx="178">
                  <c:v>109580.6</c:v>
                </c:pt>
                <c:pt idx="179">
                  <c:v>107629</c:v>
                </c:pt>
                <c:pt idx="180">
                  <c:v>108367.4</c:v>
                </c:pt>
                <c:pt idx="181">
                  <c:v>106751.1</c:v>
                </c:pt>
                <c:pt idx="182">
                  <c:v>106060</c:v>
                </c:pt>
                <c:pt idx="183">
                  <c:v>106556.9</c:v>
                </c:pt>
                <c:pt idx="184">
                  <c:v>106556.9</c:v>
                </c:pt>
                <c:pt idx="185">
                  <c:v>106269.3</c:v>
                </c:pt>
                <c:pt idx="186">
                  <c:v>105864.2</c:v>
                </c:pt>
                <c:pt idx="187">
                  <c:v>105864.2</c:v>
                </c:pt>
                <c:pt idx="188">
                  <c:v>107496.7</c:v>
                </c:pt>
                <c:pt idx="189">
                  <c:v>108692.3</c:v>
                </c:pt>
                <c:pt idx="190">
                  <c:v>108423.9</c:v>
                </c:pt>
                <c:pt idx="191">
                  <c:v>107059.4</c:v>
                </c:pt>
                <c:pt idx="192">
                  <c:v>107707.8</c:v>
                </c:pt>
                <c:pt idx="193">
                  <c:v>108290.1</c:v>
                </c:pt>
                <c:pt idx="194">
                  <c:v>108233.3</c:v>
                </c:pt>
                <c:pt idx="195">
                  <c:v>108927.8</c:v>
                </c:pt>
                <c:pt idx="196">
                  <c:v>108956</c:v>
                </c:pt>
                <c:pt idx="197">
                  <c:v>110300.9</c:v>
                </c:pt>
                <c:pt idx="198">
                  <c:v>110622.3</c:v>
                </c:pt>
                <c:pt idx="199">
                  <c:v>111125.8</c:v>
                </c:pt>
                <c:pt idx="200">
                  <c:v>110977.2</c:v>
                </c:pt>
                <c:pt idx="201">
                  <c:v>110672</c:v>
                </c:pt>
                <c:pt idx="202">
                  <c:v>110963.9</c:v>
                </c:pt>
                <c:pt idx="203">
                  <c:v>112199.7</c:v>
                </c:pt>
                <c:pt idx="204">
                  <c:v>112564.9</c:v>
                </c:pt>
                <c:pt idx="205">
                  <c:v>111896</c:v>
                </c:pt>
                <c:pt idx="206">
                  <c:v>112615.7</c:v>
                </c:pt>
                <c:pt idx="207">
                  <c:v>114314.7</c:v>
                </c:pt>
                <c:pt idx="208">
                  <c:v>115131.3</c:v>
                </c:pt>
                <c:pt idx="209">
                  <c:v>115121.1</c:v>
                </c:pt>
                <c:pt idx="210">
                  <c:v>115863.3</c:v>
                </c:pt>
                <c:pt idx="211">
                  <c:v>115863.3</c:v>
                </c:pt>
                <c:pt idx="212">
                  <c:v>115863.3</c:v>
                </c:pt>
                <c:pt idx="213">
                  <c:v>117203.2</c:v>
                </c:pt>
                <c:pt idx="214">
                  <c:v>116534</c:v>
                </c:pt>
                <c:pt idx="215">
                  <c:v>115645.3</c:v>
                </c:pt>
                <c:pt idx="216">
                  <c:v>115645.3</c:v>
                </c:pt>
                <c:pt idx="217">
                  <c:v>115645.3</c:v>
                </c:pt>
                <c:pt idx="218">
                  <c:v>118573.1</c:v>
                </c:pt>
                <c:pt idx="219">
                  <c:v>117706.7</c:v>
                </c:pt>
                <c:pt idx="220">
                  <c:v>116877.9</c:v>
                </c:pt>
                <c:pt idx="221">
                  <c:v>116661.9</c:v>
                </c:pt>
                <c:pt idx="222">
                  <c:v>116247</c:v>
                </c:pt>
                <c:pt idx="223">
                  <c:v>115947.1</c:v>
                </c:pt>
                <c:pt idx="224">
                  <c:v>115503.4</c:v>
                </c:pt>
                <c:pt idx="225">
                  <c:v>117325.3</c:v>
                </c:pt>
                <c:pt idx="226">
                  <c:v>117632.4</c:v>
                </c:pt>
                <c:pt idx="227">
                  <c:v>116414.39999999999</c:v>
                </c:pt>
                <c:pt idx="228">
                  <c:v>116704.2</c:v>
                </c:pt>
                <c:pt idx="229">
                  <c:v>118478.3</c:v>
                </c:pt>
                <c:pt idx="230">
                  <c:v>118861.6</c:v>
                </c:pt>
                <c:pt idx="231">
                  <c:v>117026</c:v>
                </c:pt>
                <c:pt idx="232">
                  <c:v>118391.4</c:v>
                </c:pt>
                <c:pt idx="233">
                  <c:v>119527.6</c:v>
                </c:pt>
                <c:pt idx="234">
                  <c:v>118376.4</c:v>
                </c:pt>
                <c:pt idx="235">
                  <c:v>114481.8</c:v>
                </c:pt>
                <c:pt idx="236">
                  <c:v>116479</c:v>
                </c:pt>
                <c:pt idx="237">
                  <c:v>115384.8</c:v>
                </c:pt>
                <c:pt idx="238">
                  <c:v>115528</c:v>
                </c:pt>
                <c:pt idx="239">
                  <c:v>113760.6</c:v>
                </c:pt>
                <c:pt idx="240">
                  <c:v>114629.2</c:v>
                </c:pt>
                <c:pt idx="241">
                  <c:v>115556.7</c:v>
                </c:pt>
                <c:pt idx="242">
                  <c:v>116028.3</c:v>
                </c:pt>
                <c:pt idx="243">
                  <c:v>115190</c:v>
                </c:pt>
                <c:pt idx="244">
                  <c:v>113770.3</c:v>
                </c:pt>
                <c:pt idx="245">
                  <c:v>112570.3</c:v>
                </c:pt>
                <c:pt idx="246">
                  <c:v>115370.6</c:v>
                </c:pt>
                <c:pt idx="247">
                  <c:v>116674.1</c:v>
                </c:pt>
                <c:pt idx="248">
                  <c:v>115662.39999999999</c:v>
                </c:pt>
                <c:pt idx="249">
                  <c:v>114380.7</c:v>
                </c:pt>
                <c:pt idx="250">
                  <c:v>115309.1</c:v>
                </c:pt>
                <c:pt idx="251">
                  <c:v>114977.3</c:v>
                </c:pt>
                <c:pt idx="252">
                  <c:v>116517.6</c:v>
                </c:pt>
                <c:pt idx="253">
                  <c:v>114586.2</c:v>
                </c:pt>
                <c:pt idx="254">
                  <c:v>113681.4</c:v>
                </c:pt>
                <c:pt idx="255">
                  <c:v>113681.4</c:v>
                </c:pt>
                <c:pt idx="256">
                  <c:v>113681.4</c:v>
                </c:pt>
                <c:pt idx="257">
                  <c:v>105718.3</c:v>
                </c:pt>
                <c:pt idx="258">
                  <c:v>102983.5</c:v>
                </c:pt>
                <c:pt idx="259">
                  <c:v>104171.6</c:v>
                </c:pt>
                <c:pt idx="260">
                  <c:v>106625.4</c:v>
                </c:pt>
                <c:pt idx="261">
                  <c:v>105537.1</c:v>
                </c:pt>
                <c:pt idx="262">
                  <c:v>107224.2</c:v>
                </c:pt>
                <c:pt idx="263">
                  <c:v>102233.2</c:v>
                </c:pt>
                <c:pt idx="264">
                  <c:v>97996.800000000003</c:v>
                </c:pt>
                <c:pt idx="265">
                  <c:v>86067.199999999997</c:v>
                </c:pt>
                <c:pt idx="266">
                  <c:v>92214.5</c:v>
                </c:pt>
                <c:pt idx="267">
                  <c:v>85171.1</c:v>
                </c:pt>
                <c:pt idx="268">
                  <c:v>72582.5</c:v>
                </c:pt>
                <c:pt idx="269">
                  <c:v>82677.899999999994</c:v>
                </c:pt>
                <c:pt idx="270">
                  <c:v>71168.100000000006</c:v>
                </c:pt>
                <c:pt idx="271">
                  <c:v>74617.2</c:v>
                </c:pt>
                <c:pt idx="272">
                  <c:v>66895</c:v>
                </c:pt>
                <c:pt idx="273">
                  <c:v>68331.8</c:v>
                </c:pt>
                <c:pt idx="274">
                  <c:v>67069.399999999994</c:v>
                </c:pt>
                <c:pt idx="275">
                  <c:v>63569.599999999999</c:v>
                </c:pt>
                <c:pt idx="276">
                  <c:v>69729.3</c:v>
                </c:pt>
                <c:pt idx="277">
                  <c:v>74955.600000000006</c:v>
                </c:pt>
                <c:pt idx="278">
                  <c:v>77709.7</c:v>
                </c:pt>
                <c:pt idx="279">
                  <c:v>73428.800000000003</c:v>
                </c:pt>
                <c:pt idx="280">
                  <c:v>74639.5</c:v>
                </c:pt>
                <c:pt idx="281">
                  <c:v>73019.8</c:v>
                </c:pt>
                <c:pt idx="282">
                  <c:v>70966.7</c:v>
                </c:pt>
                <c:pt idx="283">
                  <c:v>72253.5</c:v>
                </c:pt>
                <c:pt idx="284">
                  <c:v>69537.600000000006</c:v>
                </c:pt>
                <c:pt idx="285">
                  <c:v>74073</c:v>
                </c:pt>
                <c:pt idx="286">
                  <c:v>76358.100000000006</c:v>
                </c:pt>
                <c:pt idx="287">
                  <c:v>78624.600000000006</c:v>
                </c:pt>
                <c:pt idx="288">
                  <c:v>77681.899999999994</c:v>
                </c:pt>
                <c:pt idx="289">
                  <c:v>77681.899999999994</c:v>
                </c:pt>
                <c:pt idx="290">
                  <c:v>78835.8</c:v>
                </c:pt>
                <c:pt idx="291">
                  <c:v>79918.399999999994</c:v>
                </c:pt>
                <c:pt idx="292">
                  <c:v>78831.5</c:v>
                </c:pt>
                <c:pt idx="293">
                  <c:v>77811.899999999994</c:v>
                </c:pt>
                <c:pt idx="294">
                  <c:v>78990.3</c:v>
                </c:pt>
                <c:pt idx="295">
                  <c:v>78972.800000000003</c:v>
                </c:pt>
                <c:pt idx="296">
                  <c:v>78972.800000000003</c:v>
                </c:pt>
                <c:pt idx="297">
                  <c:v>80687.199999999997</c:v>
                </c:pt>
                <c:pt idx="298">
                  <c:v>79673.3</c:v>
                </c:pt>
                <c:pt idx="299">
                  <c:v>75330.600000000006</c:v>
                </c:pt>
                <c:pt idx="300">
                  <c:v>78238.600000000006</c:v>
                </c:pt>
                <c:pt idx="301">
                  <c:v>81312.2</c:v>
                </c:pt>
                <c:pt idx="302">
                  <c:v>83170.8</c:v>
                </c:pt>
                <c:pt idx="303">
                  <c:v>80505.899999999994</c:v>
                </c:pt>
                <c:pt idx="304">
                  <c:v>80505.899999999994</c:v>
                </c:pt>
                <c:pt idx="305">
                  <c:v>78876.2</c:v>
                </c:pt>
                <c:pt idx="306">
                  <c:v>79470.8</c:v>
                </c:pt>
                <c:pt idx="307">
                  <c:v>79063.7</c:v>
                </c:pt>
                <c:pt idx="308">
                  <c:v>78118.600000000006</c:v>
                </c:pt>
                <c:pt idx="309">
                  <c:v>80263.399999999994</c:v>
                </c:pt>
                <c:pt idx="310">
                  <c:v>79064.600000000006</c:v>
                </c:pt>
                <c:pt idx="311">
                  <c:v>77872</c:v>
                </c:pt>
                <c:pt idx="312">
                  <c:v>77772.2</c:v>
                </c:pt>
                <c:pt idx="313">
                  <c:v>79010.8</c:v>
                </c:pt>
                <c:pt idx="314">
                  <c:v>77556.600000000006</c:v>
                </c:pt>
                <c:pt idx="315">
                  <c:v>81194.3</c:v>
                </c:pt>
                <c:pt idx="316">
                  <c:v>80742.399999999994</c:v>
                </c:pt>
                <c:pt idx="317">
                  <c:v>81319.5</c:v>
                </c:pt>
                <c:pt idx="318">
                  <c:v>83027.100000000006</c:v>
                </c:pt>
                <c:pt idx="319">
                  <c:v>82173.2</c:v>
                </c:pt>
                <c:pt idx="320">
                  <c:v>85663.5</c:v>
                </c:pt>
                <c:pt idx="321">
                  <c:v>85468.9</c:v>
                </c:pt>
                <c:pt idx="322">
                  <c:v>87946.3</c:v>
                </c:pt>
                <c:pt idx="323">
                  <c:v>86949.1</c:v>
                </c:pt>
                <c:pt idx="324">
                  <c:v>87402.6</c:v>
                </c:pt>
                <c:pt idx="325">
                  <c:v>88620.1</c:v>
                </c:pt>
                <c:pt idx="326">
                  <c:v>91046.399999999994</c:v>
                </c:pt>
                <c:pt idx="327">
                  <c:v>93002.1</c:v>
                </c:pt>
                <c:pt idx="328">
                  <c:v>93828.6</c:v>
                </c:pt>
                <c:pt idx="329">
                  <c:v>94637.1</c:v>
                </c:pt>
                <c:pt idx="330">
                  <c:v>97644.7</c:v>
                </c:pt>
                <c:pt idx="331">
                  <c:v>96746.6</c:v>
                </c:pt>
                <c:pt idx="332">
                  <c:v>94686</c:v>
                </c:pt>
                <c:pt idx="333">
                  <c:v>94686</c:v>
                </c:pt>
                <c:pt idx="334">
                  <c:v>92795.3</c:v>
                </c:pt>
                <c:pt idx="335">
                  <c:v>92375.5</c:v>
                </c:pt>
                <c:pt idx="336">
                  <c:v>93531.199999999997</c:v>
                </c:pt>
                <c:pt idx="337">
                  <c:v>95547.3</c:v>
                </c:pt>
                <c:pt idx="338">
                  <c:v>96125.2</c:v>
                </c:pt>
                <c:pt idx="339">
                  <c:v>96572.1</c:v>
                </c:pt>
                <c:pt idx="340">
                  <c:v>95336</c:v>
                </c:pt>
                <c:pt idx="341">
                  <c:v>95975.2</c:v>
                </c:pt>
                <c:pt idx="342">
                  <c:v>94377.4</c:v>
                </c:pt>
                <c:pt idx="343">
                  <c:v>95983.1</c:v>
                </c:pt>
                <c:pt idx="344">
                  <c:v>93834.5</c:v>
                </c:pt>
                <c:pt idx="345">
                  <c:v>95735.4</c:v>
                </c:pt>
                <c:pt idx="346">
                  <c:v>95055.8</c:v>
                </c:pt>
                <c:pt idx="347">
                  <c:v>96203.199999999997</c:v>
                </c:pt>
                <c:pt idx="348">
                  <c:v>96235</c:v>
                </c:pt>
                <c:pt idx="349">
                  <c:v>96764.9</c:v>
                </c:pt>
                <c:pt idx="350">
                  <c:v>98937.2</c:v>
                </c:pt>
                <c:pt idx="351">
                  <c:v>97761</c:v>
                </c:pt>
                <c:pt idx="352">
                  <c:v>99769.9</c:v>
                </c:pt>
                <c:pt idx="353">
                  <c:v>99160.3</c:v>
                </c:pt>
                <c:pt idx="354">
                  <c:v>100031.8</c:v>
                </c:pt>
                <c:pt idx="355">
                  <c:v>98697.1</c:v>
                </c:pt>
                <c:pt idx="356">
                  <c:v>100440.2</c:v>
                </c:pt>
                <c:pt idx="357">
                  <c:v>101790.5</c:v>
                </c:pt>
                <c:pt idx="358">
                  <c:v>100553.3</c:v>
                </c:pt>
                <c:pt idx="359">
                  <c:v>102888.3</c:v>
                </c:pt>
                <c:pt idx="360">
                  <c:v>104426.4</c:v>
                </c:pt>
                <c:pt idx="361">
                  <c:v>104309.7</c:v>
                </c:pt>
                <c:pt idx="362">
                  <c:v>104289.60000000001</c:v>
                </c:pt>
                <c:pt idx="363">
                  <c:v>102293.3</c:v>
                </c:pt>
                <c:pt idx="364">
                  <c:v>102381.6</c:v>
                </c:pt>
                <c:pt idx="365">
                  <c:v>104477.1</c:v>
                </c:pt>
                <c:pt idx="366">
                  <c:v>104109.1</c:v>
                </c:pt>
                <c:pt idx="367">
                  <c:v>105605.2</c:v>
                </c:pt>
                <c:pt idx="368">
                  <c:v>105008.7</c:v>
                </c:pt>
                <c:pt idx="369">
                  <c:v>102912.2</c:v>
                </c:pt>
                <c:pt idx="370">
                  <c:v>102830</c:v>
                </c:pt>
                <c:pt idx="371">
                  <c:v>101215.9</c:v>
                </c:pt>
                <c:pt idx="372">
                  <c:v>102801.8</c:v>
                </c:pt>
                <c:pt idx="373">
                  <c:v>104125.6</c:v>
                </c:pt>
                <c:pt idx="374">
                  <c:v>102775.5</c:v>
                </c:pt>
                <c:pt idx="375">
                  <c:v>103444.5</c:v>
                </c:pt>
                <c:pt idx="376">
                  <c:v>102174.39999999999</c:v>
                </c:pt>
                <c:pt idx="377">
                  <c:v>102117.8</c:v>
                </c:pt>
                <c:pt idx="378">
                  <c:v>100460.6</c:v>
                </c:pt>
                <c:pt idx="379">
                  <c:v>101353.5</c:v>
                </c:pt>
                <c:pt idx="380">
                  <c:v>99595.4</c:v>
                </c:pt>
                <c:pt idx="381">
                  <c:v>102065.4</c:v>
                </c:pt>
                <c:pt idx="382">
                  <c:v>100853.7</c:v>
                </c:pt>
                <c:pt idx="383">
                  <c:v>101467.9</c:v>
                </c:pt>
                <c:pt idx="384">
                  <c:v>101521.3</c:v>
                </c:pt>
                <c:pt idx="385">
                  <c:v>102298</c:v>
                </c:pt>
                <c:pt idx="386">
                  <c:v>102117.6</c:v>
                </c:pt>
                <c:pt idx="387">
                  <c:v>100627.3</c:v>
                </c:pt>
                <c:pt idx="388">
                  <c:v>100623.6</c:v>
                </c:pt>
                <c:pt idx="389">
                  <c:v>102142.9</c:v>
                </c:pt>
                <c:pt idx="390">
                  <c:v>99369.2</c:v>
                </c:pt>
                <c:pt idx="391">
                  <c:v>102167.6</c:v>
                </c:pt>
                <c:pt idx="392">
                  <c:v>101911.1</c:v>
                </c:pt>
                <c:pt idx="393">
                  <c:v>100721.4</c:v>
                </c:pt>
                <c:pt idx="394">
                  <c:v>101241.7</c:v>
                </c:pt>
                <c:pt idx="395">
                  <c:v>101241.7</c:v>
                </c:pt>
                <c:pt idx="396">
                  <c:v>100050.4</c:v>
                </c:pt>
                <c:pt idx="397">
                  <c:v>101292</c:v>
                </c:pt>
                <c:pt idx="398">
                  <c:v>98834.6</c:v>
                </c:pt>
                <c:pt idx="399">
                  <c:v>98363.199999999997</c:v>
                </c:pt>
                <c:pt idx="400">
                  <c:v>100274.5</c:v>
                </c:pt>
                <c:pt idx="401">
                  <c:v>100297.9</c:v>
                </c:pt>
                <c:pt idx="402">
                  <c:v>99675.7</c:v>
                </c:pt>
                <c:pt idx="403">
                  <c:v>100097.8</c:v>
                </c:pt>
                <c:pt idx="404">
                  <c:v>98289.7</c:v>
                </c:pt>
                <c:pt idx="405">
                  <c:v>96990.7</c:v>
                </c:pt>
                <c:pt idx="406">
                  <c:v>97293.5</c:v>
                </c:pt>
                <c:pt idx="407">
                  <c:v>95734.8</c:v>
                </c:pt>
                <c:pt idx="408">
                  <c:v>97012.1</c:v>
                </c:pt>
                <c:pt idx="409">
                  <c:v>96999.4</c:v>
                </c:pt>
                <c:pt idx="410">
                  <c:v>94666.4</c:v>
                </c:pt>
                <c:pt idx="411">
                  <c:v>93580.4</c:v>
                </c:pt>
                <c:pt idx="412">
                  <c:v>94603.4</c:v>
                </c:pt>
                <c:pt idx="413">
                  <c:v>95478.5</c:v>
                </c:pt>
                <c:pt idx="414">
                  <c:v>94015.7</c:v>
                </c:pt>
                <c:pt idx="415">
                  <c:v>96089.2</c:v>
                </c:pt>
                <c:pt idx="416">
                  <c:v>95615</c:v>
                </c:pt>
                <c:pt idx="417">
                  <c:v>95526.3</c:v>
                </c:pt>
                <c:pt idx="418">
                  <c:v>97919.7</c:v>
                </c:pt>
                <c:pt idx="419">
                  <c:v>97483.3</c:v>
                </c:pt>
                <c:pt idx="420">
                  <c:v>97483.3</c:v>
                </c:pt>
                <c:pt idx="421">
                  <c:v>98502.8</c:v>
                </c:pt>
                <c:pt idx="422">
                  <c:v>99334.399999999994</c:v>
                </c:pt>
                <c:pt idx="423">
                  <c:v>99054.1</c:v>
                </c:pt>
                <c:pt idx="424">
                  <c:v>98309.1</c:v>
                </c:pt>
                <c:pt idx="425">
                  <c:v>98657.7</c:v>
                </c:pt>
                <c:pt idx="426">
                  <c:v>100539.8</c:v>
                </c:pt>
                <c:pt idx="427">
                  <c:v>100552.4</c:v>
                </c:pt>
                <c:pt idx="428">
                  <c:v>101917.7</c:v>
                </c:pt>
                <c:pt idx="429">
                  <c:v>101259.8</c:v>
                </c:pt>
                <c:pt idx="430">
                  <c:v>101017</c:v>
                </c:pt>
                <c:pt idx="431">
                  <c:v>99605.5</c:v>
                </c:pt>
                <c:pt idx="432">
                  <c:v>95368.8</c:v>
                </c:pt>
                <c:pt idx="433">
                  <c:v>96582.2</c:v>
                </c:pt>
                <c:pt idx="434">
                  <c:v>93952.4</c:v>
                </c:pt>
                <c:pt idx="435">
                  <c:v>93952.4</c:v>
                </c:pt>
                <c:pt idx="436">
                  <c:v>95979.7</c:v>
                </c:pt>
                <c:pt idx="437">
                  <c:v>97866.8</c:v>
                </c:pt>
                <c:pt idx="438">
                  <c:v>100751.4</c:v>
                </c:pt>
                <c:pt idx="439">
                  <c:v>100925.1</c:v>
                </c:pt>
                <c:pt idx="440">
                  <c:v>103515.2</c:v>
                </c:pt>
                <c:pt idx="441">
                  <c:v>105067</c:v>
                </c:pt>
                <c:pt idx="442">
                  <c:v>104808.8</c:v>
                </c:pt>
                <c:pt idx="443">
                  <c:v>102507</c:v>
                </c:pt>
                <c:pt idx="444">
                  <c:v>104723</c:v>
                </c:pt>
                <c:pt idx="445">
                  <c:v>106429.9</c:v>
                </c:pt>
                <c:pt idx="446">
                  <c:v>107248.6</c:v>
                </c:pt>
                <c:pt idx="447">
                  <c:v>106119.1</c:v>
                </c:pt>
                <c:pt idx="448">
                  <c:v>106669.9</c:v>
                </c:pt>
                <c:pt idx="449">
                  <c:v>106042.5</c:v>
                </c:pt>
                <c:pt idx="450">
                  <c:v>107378.9</c:v>
                </c:pt>
                <c:pt idx="451">
                  <c:v>109786.3</c:v>
                </c:pt>
                <c:pt idx="452">
                  <c:v>110132.5</c:v>
                </c:pt>
                <c:pt idx="453">
                  <c:v>110227.1</c:v>
                </c:pt>
                <c:pt idx="454">
                  <c:v>110575.5</c:v>
                </c:pt>
                <c:pt idx="455">
                  <c:v>108893.3</c:v>
                </c:pt>
                <c:pt idx="456">
                  <c:v>111399.9</c:v>
                </c:pt>
                <c:pt idx="457">
                  <c:v>111878.5</c:v>
                </c:pt>
                <c:pt idx="458">
                  <c:v>112291.6</c:v>
                </c:pt>
                <c:pt idx="459">
                  <c:v>113750.2</c:v>
                </c:pt>
                <c:pt idx="460">
                  <c:v>113589.8</c:v>
                </c:pt>
                <c:pt idx="461">
                  <c:v>113793.1</c:v>
                </c:pt>
                <c:pt idx="462">
                  <c:v>113001.2</c:v>
                </c:pt>
                <c:pt idx="463">
                  <c:v>115128.6</c:v>
                </c:pt>
                <c:pt idx="464">
                  <c:v>115128</c:v>
                </c:pt>
                <c:pt idx="465">
                  <c:v>114611.1</c:v>
                </c:pt>
                <c:pt idx="466">
                  <c:v>116148.6</c:v>
                </c:pt>
                <c:pt idx="467">
                  <c:v>117857.4</c:v>
                </c:pt>
                <c:pt idx="468">
                  <c:v>118400.6</c:v>
                </c:pt>
                <c:pt idx="469">
                  <c:v>118023.7</c:v>
                </c:pt>
                <c:pt idx="470">
                  <c:v>115822.6</c:v>
                </c:pt>
                <c:pt idx="471">
                  <c:v>116636.2</c:v>
                </c:pt>
                <c:pt idx="472">
                  <c:v>117806.9</c:v>
                </c:pt>
                <c:pt idx="473">
                  <c:v>117806.9</c:v>
                </c:pt>
                <c:pt idx="474">
                  <c:v>117806.9</c:v>
                </c:pt>
                <c:pt idx="475">
                  <c:v>119123.7</c:v>
                </c:pt>
                <c:pt idx="476">
                  <c:v>119409.2</c:v>
                </c:pt>
                <c:pt idx="477">
                  <c:v>119017.2</c:v>
                </c:pt>
                <c:pt idx="478">
                  <c:v>119017.2</c:v>
                </c:pt>
                <c:pt idx="479">
                  <c:v>119017.2</c:v>
                </c:pt>
                <c:pt idx="480">
                  <c:v>118854.7</c:v>
                </c:pt>
                <c:pt idx="481">
                  <c:v>119376.2</c:v>
                </c:pt>
                <c:pt idx="482">
                  <c:v>119100.1</c:v>
                </c:pt>
                <c:pt idx="483">
                  <c:v>122385.9</c:v>
                </c:pt>
                <c:pt idx="484">
                  <c:v>125076.6</c:v>
                </c:pt>
                <c:pt idx="485">
                  <c:v>123255.1</c:v>
                </c:pt>
                <c:pt idx="486">
                  <c:v>123998</c:v>
                </c:pt>
                <c:pt idx="487">
                  <c:v>121933.1</c:v>
                </c:pt>
                <c:pt idx="488">
                  <c:v>123480.5</c:v>
                </c:pt>
                <c:pt idx="489">
                  <c:v>120348.8</c:v>
                </c:pt>
                <c:pt idx="490">
                  <c:v>121241.60000000001</c:v>
                </c:pt>
                <c:pt idx="491">
                  <c:v>120636.4</c:v>
                </c:pt>
                <c:pt idx="492">
                  <c:v>119646.39999999999</c:v>
                </c:pt>
                <c:pt idx="493">
                  <c:v>118329</c:v>
                </c:pt>
                <c:pt idx="494">
                  <c:v>117380.5</c:v>
                </c:pt>
                <c:pt idx="495">
                  <c:v>117380.5</c:v>
                </c:pt>
                <c:pt idx="496">
                  <c:v>116464.1</c:v>
                </c:pt>
                <c:pt idx="497">
                  <c:v>115882.3</c:v>
                </c:pt>
                <c:pt idx="498">
                  <c:v>118883.3</c:v>
                </c:pt>
                <c:pt idx="499">
                  <c:v>115067.6</c:v>
                </c:pt>
                <c:pt idx="500">
                  <c:v>117517.6</c:v>
                </c:pt>
                <c:pt idx="501">
                  <c:v>118233.8</c:v>
                </c:pt>
                <c:pt idx="502">
                  <c:v>119724.7</c:v>
                </c:pt>
                <c:pt idx="503">
                  <c:v>119260.8</c:v>
                </c:pt>
                <c:pt idx="504">
                  <c:v>120240.3</c:v>
                </c:pt>
                <c:pt idx="505">
                  <c:v>119696.4</c:v>
                </c:pt>
                <c:pt idx="506">
                  <c:v>119471.6</c:v>
                </c:pt>
                <c:pt idx="507">
                  <c:v>118435.3</c:v>
                </c:pt>
                <c:pt idx="508">
                  <c:v>119299.8</c:v>
                </c:pt>
                <c:pt idx="509">
                  <c:v>119428.7</c:v>
                </c:pt>
                <c:pt idx="510">
                  <c:v>119428.7</c:v>
                </c:pt>
                <c:pt idx="511">
                  <c:v>119428.7</c:v>
                </c:pt>
                <c:pt idx="512">
                  <c:v>120355.8</c:v>
                </c:pt>
                <c:pt idx="513">
                  <c:v>119199</c:v>
                </c:pt>
                <c:pt idx="514">
                  <c:v>118430.5</c:v>
                </c:pt>
                <c:pt idx="515">
                  <c:v>112667.7</c:v>
                </c:pt>
                <c:pt idx="516">
                  <c:v>115227.5</c:v>
                </c:pt>
                <c:pt idx="517">
                  <c:v>115667.8</c:v>
                </c:pt>
                <c:pt idx="518">
                  <c:v>112256.4</c:v>
                </c:pt>
                <c:pt idx="519">
                  <c:v>110035.2</c:v>
                </c:pt>
                <c:pt idx="520">
                  <c:v>110334.8</c:v>
                </c:pt>
                <c:pt idx="521">
                  <c:v>111539.8</c:v>
                </c:pt>
                <c:pt idx="522">
                  <c:v>111184</c:v>
                </c:pt>
                <c:pt idx="523">
                  <c:v>112690.2</c:v>
                </c:pt>
                <c:pt idx="524">
                  <c:v>115202.2</c:v>
                </c:pt>
                <c:pt idx="525">
                  <c:v>110611.6</c:v>
                </c:pt>
                <c:pt idx="526">
                  <c:v>111330.6</c:v>
                </c:pt>
                <c:pt idx="527">
                  <c:v>112776.5</c:v>
                </c:pt>
                <c:pt idx="528">
                  <c:v>114983.8</c:v>
                </c:pt>
                <c:pt idx="529">
                  <c:v>114160.4</c:v>
                </c:pt>
                <c:pt idx="530">
                  <c:v>114850.7</c:v>
                </c:pt>
                <c:pt idx="531">
                  <c:v>114018.8</c:v>
                </c:pt>
                <c:pt idx="532">
                  <c:v>116549.4</c:v>
                </c:pt>
                <c:pt idx="533">
                  <c:v>114835.4</c:v>
                </c:pt>
                <c:pt idx="534">
                  <c:v>116221.6</c:v>
                </c:pt>
                <c:pt idx="535">
                  <c:v>114978.9</c:v>
                </c:pt>
                <c:pt idx="536">
                  <c:v>113261.8</c:v>
                </c:pt>
                <c:pt idx="537">
                  <c:v>112064.2</c:v>
                </c:pt>
                <c:pt idx="538">
                  <c:v>113749.9</c:v>
                </c:pt>
                <c:pt idx="539">
                  <c:v>114780.6</c:v>
                </c:pt>
                <c:pt idx="540">
                  <c:v>115418.7</c:v>
                </c:pt>
                <c:pt idx="541">
                  <c:v>116849.7</c:v>
                </c:pt>
                <c:pt idx="542">
                  <c:v>116633.7</c:v>
                </c:pt>
                <c:pt idx="543">
                  <c:v>115253.3</c:v>
                </c:pt>
                <c:pt idx="544">
                  <c:v>115253.3</c:v>
                </c:pt>
                <c:pt idx="545">
                  <c:v>117518.39999999999</c:v>
                </c:pt>
                <c:pt idx="546">
                  <c:v>117498.9</c:v>
                </c:pt>
                <c:pt idx="547">
                  <c:v>117623.6</c:v>
                </c:pt>
                <c:pt idx="548">
                  <c:v>118313.2</c:v>
                </c:pt>
                <c:pt idx="549">
                  <c:v>117669.9</c:v>
                </c:pt>
                <c:pt idx="550">
                  <c:v>118811.7</c:v>
                </c:pt>
                <c:pt idx="551">
                  <c:v>119297.1</c:v>
                </c:pt>
                <c:pt idx="552">
                  <c:v>120294.7</c:v>
                </c:pt>
                <c:pt idx="553">
                  <c:v>120700.7</c:v>
                </c:pt>
                <c:pt idx="554">
                  <c:v>121113.9</c:v>
                </c:pt>
                <c:pt idx="555">
                  <c:v>120933.8</c:v>
                </c:pt>
                <c:pt idx="556">
                  <c:v>120062</c:v>
                </c:pt>
                <c:pt idx="557">
                  <c:v>120062</c:v>
                </c:pt>
                <c:pt idx="558">
                  <c:v>119371.5</c:v>
                </c:pt>
                <c:pt idx="559">
                  <c:v>120530.1</c:v>
                </c:pt>
                <c:pt idx="560">
                  <c:v>120594.6</c:v>
                </c:pt>
                <c:pt idx="561">
                  <c:v>119388.4</c:v>
                </c:pt>
                <c:pt idx="562">
                  <c:v>121052.5</c:v>
                </c:pt>
                <c:pt idx="563">
                  <c:v>120065.8</c:v>
                </c:pt>
                <c:pt idx="564">
                  <c:v>118893.8</c:v>
                </c:pt>
                <c:pt idx="565">
                  <c:v>119209.5</c:v>
                </c:pt>
                <c:pt idx="566">
                  <c:v>117712</c:v>
                </c:pt>
                <c:pt idx="567">
                  <c:v>119564.4</c:v>
                </c:pt>
                <c:pt idx="568">
                  <c:v>119920.6</c:v>
                </c:pt>
                <c:pt idx="569">
                  <c:v>122038.1</c:v>
                </c:pt>
                <c:pt idx="570">
                  <c:v>121909</c:v>
                </c:pt>
                <c:pt idx="571">
                  <c:v>122964</c:v>
                </c:pt>
                <c:pt idx="572">
                  <c:v>119710</c:v>
                </c:pt>
                <c:pt idx="573">
                  <c:v>120705.9</c:v>
                </c:pt>
                <c:pt idx="574">
                  <c:v>121880.8</c:v>
                </c:pt>
                <c:pt idx="575">
                  <c:v>122937.9</c:v>
                </c:pt>
                <c:pt idx="576">
                  <c:v>122980</c:v>
                </c:pt>
                <c:pt idx="577">
                  <c:v>122636.3</c:v>
                </c:pt>
                <c:pt idx="578">
                  <c:v>122700.8</c:v>
                </c:pt>
                <c:pt idx="579">
                  <c:v>122592.5</c:v>
                </c:pt>
                <c:pt idx="580">
                  <c:v>124031.6</c:v>
                </c:pt>
                <c:pt idx="581">
                  <c:v>122987.7</c:v>
                </c:pt>
                <c:pt idx="582">
                  <c:v>123989.2</c:v>
                </c:pt>
                <c:pt idx="583">
                  <c:v>124366.6</c:v>
                </c:pt>
                <c:pt idx="584">
                  <c:v>125561.4</c:v>
                </c:pt>
                <c:pt idx="585">
                  <c:v>126215.7</c:v>
                </c:pt>
                <c:pt idx="586">
                  <c:v>128267.1</c:v>
                </c:pt>
                <c:pt idx="587">
                  <c:v>129601.4</c:v>
                </c:pt>
                <c:pt idx="588">
                  <c:v>129601.4</c:v>
                </c:pt>
                <c:pt idx="589">
                  <c:v>130125.8</c:v>
                </c:pt>
                <c:pt idx="590">
                  <c:v>130776.3</c:v>
                </c:pt>
                <c:pt idx="591">
                  <c:v>129787.1</c:v>
                </c:pt>
                <c:pt idx="592">
                  <c:v>129906.8</c:v>
                </c:pt>
                <c:pt idx="593">
                  <c:v>130076.2</c:v>
                </c:pt>
                <c:pt idx="594">
                  <c:v>129441</c:v>
                </c:pt>
                <c:pt idx="595">
                  <c:v>130208</c:v>
                </c:pt>
                <c:pt idx="596">
                  <c:v>130091.1</c:v>
                </c:pt>
                <c:pt idx="597">
                  <c:v>129259.5</c:v>
                </c:pt>
                <c:pt idx="598">
                  <c:v>128057.2</c:v>
                </c:pt>
                <c:pt idx="599">
                  <c:v>128405.4</c:v>
                </c:pt>
                <c:pt idx="600">
                  <c:v>129265</c:v>
                </c:pt>
                <c:pt idx="601">
                  <c:v>128767.5</c:v>
                </c:pt>
                <c:pt idx="602">
                  <c:v>128428</c:v>
                </c:pt>
                <c:pt idx="603">
                  <c:v>129513.60000000001</c:v>
                </c:pt>
                <c:pt idx="604">
                  <c:v>127255.6</c:v>
                </c:pt>
                <c:pt idx="605">
                  <c:v>127429.2</c:v>
                </c:pt>
                <c:pt idx="606">
                  <c:v>127327.4</c:v>
                </c:pt>
                <c:pt idx="607">
                  <c:v>126801.7</c:v>
                </c:pt>
                <c:pt idx="608">
                  <c:v>125666.2</c:v>
                </c:pt>
                <c:pt idx="609">
                  <c:v>127621.7</c:v>
                </c:pt>
                <c:pt idx="610">
                  <c:v>126920.1</c:v>
                </c:pt>
                <c:pt idx="611">
                  <c:v>125094.9</c:v>
                </c:pt>
                <c:pt idx="612">
                  <c:v>127018.7</c:v>
                </c:pt>
                <c:pt idx="613">
                  <c:v>125427.8</c:v>
                </c:pt>
                <c:pt idx="614">
                  <c:v>125427.8</c:v>
                </c:pt>
                <c:pt idx="615">
                  <c:v>127593.8</c:v>
                </c:pt>
                <c:pt idx="616">
                  <c:v>128167.7</c:v>
                </c:pt>
                <c:pt idx="617">
                  <c:v>128406.5</c:v>
                </c:pt>
                <c:pt idx="618">
                  <c:v>127467.9</c:v>
                </c:pt>
                <c:pt idx="619">
                  <c:v>125960.3</c:v>
                </c:pt>
                <c:pt idx="620">
                  <c:v>124394.6</c:v>
                </c:pt>
                <c:pt idx="621">
                  <c:v>125401.4</c:v>
                </c:pt>
                <c:pt idx="622">
                  <c:v>125929.3</c:v>
                </c:pt>
                <c:pt idx="623">
                  <c:v>126146.7</c:v>
                </c:pt>
                <c:pt idx="624">
                  <c:v>125052.8</c:v>
                </c:pt>
                <c:pt idx="625">
                  <c:v>126003.9</c:v>
                </c:pt>
                <c:pt idx="626">
                  <c:v>124612</c:v>
                </c:pt>
                <c:pt idx="627">
                  <c:v>126285.6</c:v>
                </c:pt>
                <c:pt idx="628">
                  <c:v>125675.3</c:v>
                </c:pt>
                <c:pt idx="629">
                  <c:v>121800.8</c:v>
                </c:pt>
                <c:pt idx="630">
                  <c:v>122515.7</c:v>
                </c:pt>
                <c:pt idx="631">
                  <c:v>123576.6</c:v>
                </c:pt>
                <c:pt idx="632">
                  <c:v>121801.2</c:v>
                </c:pt>
                <c:pt idx="633">
                  <c:v>121632.9</c:v>
                </c:pt>
                <c:pt idx="634">
                  <c:v>122810.4</c:v>
                </c:pt>
                <c:pt idx="635">
                  <c:v>123019.4</c:v>
                </c:pt>
                <c:pt idx="636">
                  <c:v>122202.5</c:v>
                </c:pt>
                <c:pt idx="637">
                  <c:v>122056.3</c:v>
                </c:pt>
                <c:pt idx="638">
                  <c:v>120701</c:v>
                </c:pt>
                <c:pt idx="639">
                  <c:v>121193.8</c:v>
                </c:pt>
                <c:pt idx="640">
                  <c:v>119180</c:v>
                </c:pt>
                <c:pt idx="641">
                  <c:v>117903.8</c:v>
                </c:pt>
                <c:pt idx="642">
                  <c:v>116642.6</c:v>
                </c:pt>
                <c:pt idx="643">
                  <c:v>117164.7</c:v>
                </c:pt>
                <c:pt idx="644">
                  <c:v>118052.8</c:v>
                </c:pt>
                <c:pt idx="645">
                  <c:v>117471.7</c:v>
                </c:pt>
                <c:pt idx="646">
                  <c:v>120210.8</c:v>
                </c:pt>
                <c:pt idx="647">
                  <c:v>120817.7</c:v>
                </c:pt>
                <c:pt idx="648">
                  <c:v>118724</c:v>
                </c:pt>
                <c:pt idx="649">
                  <c:v>118724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E3-472E-A94D-94E6E66D6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9526624"/>
        <c:axId val="1299530368"/>
      </c:lineChart>
      <c:lineChart>
        <c:grouping val="standard"/>
        <c:varyColors val="0"/>
        <c:ser>
          <c:idx val="3"/>
          <c:order val="1"/>
          <c:tx>
            <c:v>S&amp;P 500 - dir.</c:v>
          </c:tx>
          <c:spPr>
            <a:ln w="28575" cap="rnd">
              <a:solidFill>
                <a:srgbClr val="175367"/>
              </a:solidFill>
              <a:round/>
            </a:ln>
            <a:effectLst/>
          </c:spPr>
          <c:marker>
            <c:symbol val="none"/>
          </c:marker>
          <c:cat>
            <c:numRef>
              <c:f>Bolsas!$B$8:$B$18300</c:f>
              <c:numCache>
                <c:formatCode>m/d/yyyy</c:formatCode>
                <c:ptCount val="18293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Bolsas!$E$8:$E$18300</c:f>
              <c:numCache>
                <c:formatCode>General</c:formatCode>
                <c:ptCount val="18293"/>
                <c:pt idx="0">
                  <c:v>2792.81</c:v>
                </c:pt>
                <c:pt idx="1">
                  <c:v>2789.65</c:v>
                </c:pt>
                <c:pt idx="2">
                  <c:v>2771.45</c:v>
                </c:pt>
                <c:pt idx="3">
                  <c:v>2748.93</c:v>
                </c:pt>
                <c:pt idx="4">
                  <c:v>2743.07</c:v>
                </c:pt>
                <c:pt idx="5">
                  <c:v>2783.3</c:v>
                </c:pt>
                <c:pt idx="6">
                  <c:v>2791.52</c:v>
                </c:pt>
                <c:pt idx="7">
                  <c:v>2810.92</c:v>
                </c:pt>
                <c:pt idx="8">
                  <c:v>2808.48</c:v>
                </c:pt>
                <c:pt idx="9">
                  <c:v>2822.48</c:v>
                </c:pt>
                <c:pt idx="10">
                  <c:v>2832.94</c:v>
                </c:pt>
                <c:pt idx="11">
                  <c:v>2832.57</c:v>
                </c:pt>
                <c:pt idx="12">
                  <c:v>2824.23</c:v>
                </c:pt>
                <c:pt idx="13">
                  <c:v>2854.88</c:v>
                </c:pt>
                <c:pt idx="14">
                  <c:v>2800.71</c:v>
                </c:pt>
                <c:pt idx="15">
                  <c:v>2798.36</c:v>
                </c:pt>
                <c:pt idx="16">
                  <c:v>2818.46</c:v>
                </c:pt>
                <c:pt idx="17">
                  <c:v>2805.37</c:v>
                </c:pt>
                <c:pt idx="18">
                  <c:v>2815.44</c:v>
                </c:pt>
                <c:pt idx="19">
                  <c:v>2834.4</c:v>
                </c:pt>
                <c:pt idx="20">
                  <c:v>2867.19</c:v>
                </c:pt>
                <c:pt idx="21">
                  <c:v>2867.24</c:v>
                </c:pt>
                <c:pt idx="22">
                  <c:v>2873.4</c:v>
                </c:pt>
                <c:pt idx="23">
                  <c:v>2879.39</c:v>
                </c:pt>
                <c:pt idx="24">
                  <c:v>2892.74</c:v>
                </c:pt>
                <c:pt idx="25">
                  <c:v>2895.77</c:v>
                </c:pt>
                <c:pt idx="26">
                  <c:v>2878.2</c:v>
                </c:pt>
                <c:pt idx="27">
                  <c:v>2888.21</c:v>
                </c:pt>
                <c:pt idx="28">
                  <c:v>2888.32</c:v>
                </c:pt>
                <c:pt idx="29">
                  <c:v>2907.41</c:v>
                </c:pt>
                <c:pt idx="30">
                  <c:v>2905.58</c:v>
                </c:pt>
                <c:pt idx="31">
                  <c:v>2907.06</c:v>
                </c:pt>
                <c:pt idx="32">
                  <c:v>2900.45</c:v>
                </c:pt>
                <c:pt idx="33">
                  <c:v>2905.03</c:v>
                </c:pt>
                <c:pt idx="34">
                  <c:v>2905.03</c:v>
                </c:pt>
                <c:pt idx="35">
                  <c:v>2907.97</c:v>
                </c:pt>
                <c:pt idx="36">
                  <c:v>2933.68</c:v>
                </c:pt>
                <c:pt idx="37">
                  <c:v>2927.25</c:v>
                </c:pt>
                <c:pt idx="38">
                  <c:v>2926.17</c:v>
                </c:pt>
                <c:pt idx="39">
                  <c:v>2939.88</c:v>
                </c:pt>
                <c:pt idx="40">
                  <c:v>2943.03</c:v>
                </c:pt>
                <c:pt idx="41">
                  <c:v>2945.83</c:v>
                </c:pt>
                <c:pt idx="42">
                  <c:v>2923.73</c:v>
                </c:pt>
                <c:pt idx="43">
                  <c:v>2917.52</c:v>
                </c:pt>
                <c:pt idx="44">
                  <c:v>2945.64</c:v>
                </c:pt>
                <c:pt idx="45">
                  <c:v>2932.47</c:v>
                </c:pt>
                <c:pt idx="46">
                  <c:v>2884.05</c:v>
                </c:pt>
                <c:pt idx="47">
                  <c:v>2879.42</c:v>
                </c:pt>
                <c:pt idx="48">
                  <c:v>2870.72</c:v>
                </c:pt>
                <c:pt idx="49">
                  <c:v>2881.4</c:v>
                </c:pt>
                <c:pt idx="50">
                  <c:v>2811.87</c:v>
                </c:pt>
                <c:pt idx="51">
                  <c:v>2834.41</c:v>
                </c:pt>
                <c:pt idx="52">
                  <c:v>2850.96</c:v>
                </c:pt>
                <c:pt idx="53">
                  <c:v>2876.32</c:v>
                </c:pt>
                <c:pt idx="54">
                  <c:v>2859.53</c:v>
                </c:pt>
                <c:pt idx="55">
                  <c:v>2840.23</c:v>
                </c:pt>
                <c:pt idx="56">
                  <c:v>2864.36</c:v>
                </c:pt>
                <c:pt idx="57">
                  <c:v>2856.27</c:v>
                </c:pt>
                <c:pt idx="58">
                  <c:v>2822.24</c:v>
                </c:pt>
                <c:pt idx="59">
                  <c:v>2826.06</c:v>
                </c:pt>
                <c:pt idx="60">
                  <c:v>2826.06</c:v>
                </c:pt>
                <c:pt idx="61">
                  <c:v>2802.39</c:v>
                </c:pt>
                <c:pt idx="62">
                  <c:v>2783.02</c:v>
                </c:pt>
                <c:pt idx="63">
                  <c:v>2788.86</c:v>
                </c:pt>
                <c:pt idx="64">
                  <c:v>2752.06</c:v>
                </c:pt>
                <c:pt idx="65">
                  <c:v>2744.45</c:v>
                </c:pt>
                <c:pt idx="66">
                  <c:v>2803.27</c:v>
                </c:pt>
                <c:pt idx="67">
                  <c:v>2826.15</c:v>
                </c:pt>
                <c:pt idx="68">
                  <c:v>2843.49</c:v>
                </c:pt>
                <c:pt idx="69">
                  <c:v>2873.34</c:v>
                </c:pt>
                <c:pt idx="70">
                  <c:v>2886.73</c:v>
                </c:pt>
                <c:pt idx="71">
                  <c:v>2885.72</c:v>
                </c:pt>
                <c:pt idx="72">
                  <c:v>2879.84</c:v>
                </c:pt>
                <c:pt idx="73">
                  <c:v>2891.64</c:v>
                </c:pt>
                <c:pt idx="74">
                  <c:v>2886.98</c:v>
                </c:pt>
                <c:pt idx="75">
                  <c:v>2889.67</c:v>
                </c:pt>
                <c:pt idx="76">
                  <c:v>2917.75</c:v>
                </c:pt>
                <c:pt idx="77">
                  <c:v>2926.46</c:v>
                </c:pt>
                <c:pt idx="78">
                  <c:v>2954.18</c:v>
                </c:pt>
                <c:pt idx="79">
                  <c:v>2950.46</c:v>
                </c:pt>
                <c:pt idx="80">
                  <c:v>2945.35</c:v>
                </c:pt>
                <c:pt idx="81">
                  <c:v>2917.38</c:v>
                </c:pt>
                <c:pt idx="82">
                  <c:v>2913.78</c:v>
                </c:pt>
                <c:pt idx="83">
                  <c:v>2924.92</c:v>
                </c:pt>
                <c:pt idx="84">
                  <c:v>2941.76</c:v>
                </c:pt>
                <c:pt idx="85">
                  <c:v>2964.33</c:v>
                </c:pt>
                <c:pt idx="86">
                  <c:v>2973.01</c:v>
                </c:pt>
                <c:pt idx="87">
                  <c:v>2995.82</c:v>
                </c:pt>
                <c:pt idx="88">
                  <c:v>2995.82</c:v>
                </c:pt>
                <c:pt idx="89">
                  <c:v>2990.41</c:v>
                </c:pt>
                <c:pt idx="90">
                  <c:v>2975.95</c:v>
                </c:pt>
                <c:pt idx="91">
                  <c:v>2979.63</c:v>
                </c:pt>
                <c:pt idx="92">
                  <c:v>2993.07</c:v>
                </c:pt>
                <c:pt idx="93">
                  <c:v>2999.91</c:v>
                </c:pt>
                <c:pt idx="94">
                  <c:v>3013.77</c:v>
                </c:pt>
                <c:pt idx="95">
                  <c:v>3014.3</c:v>
                </c:pt>
                <c:pt idx="96">
                  <c:v>3004.04</c:v>
                </c:pt>
                <c:pt idx="97">
                  <c:v>2984.42</c:v>
                </c:pt>
                <c:pt idx="98">
                  <c:v>2995.11</c:v>
                </c:pt>
                <c:pt idx="99">
                  <c:v>2976.61</c:v>
                </c:pt>
                <c:pt idx="100">
                  <c:v>2985.03</c:v>
                </c:pt>
                <c:pt idx="101">
                  <c:v>3005.47</c:v>
                </c:pt>
                <c:pt idx="102">
                  <c:v>3019.56</c:v>
                </c:pt>
                <c:pt idx="103">
                  <c:v>3003.67</c:v>
                </c:pt>
                <c:pt idx="104">
                  <c:v>3025.86</c:v>
                </c:pt>
                <c:pt idx="105">
                  <c:v>3020.97</c:v>
                </c:pt>
                <c:pt idx="106">
                  <c:v>3013.18</c:v>
                </c:pt>
                <c:pt idx="107">
                  <c:v>2980.38</c:v>
                </c:pt>
                <c:pt idx="108">
                  <c:v>2953.56</c:v>
                </c:pt>
                <c:pt idx="109">
                  <c:v>2932.05</c:v>
                </c:pt>
                <c:pt idx="110">
                  <c:v>2844.74</c:v>
                </c:pt>
                <c:pt idx="111">
                  <c:v>2881.77</c:v>
                </c:pt>
                <c:pt idx="112">
                  <c:v>2883.98</c:v>
                </c:pt>
                <c:pt idx="113">
                  <c:v>2938.09</c:v>
                </c:pt>
                <c:pt idx="114">
                  <c:v>2918.65</c:v>
                </c:pt>
                <c:pt idx="115">
                  <c:v>2883.75</c:v>
                </c:pt>
                <c:pt idx="116">
                  <c:v>2926.32</c:v>
                </c:pt>
                <c:pt idx="117">
                  <c:v>2840.6</c:v>
                </c:pt>
                <c:pt idx="118">
                  <c:v>2847.6</c:v>
                </c:pt>
                <c:pt idx="119">
                  <c:v>2888.68</c:v>
                </c:pt>
                <c:pt idx="120">
                  <c:v>2923.65</c:v>
                </c:pt>
                <c:pt idx="121">
                  <c:v>2900.51</c:v>
                </c:pt>
                <c:pt idx="122">
                  <c:v>2924.43</c:v>
                </c:pt>
                <c:pt idx="123">
                  <c:v>2922.95</c:v>
                </c:pt>
                <c:pt idx="124">
                  <c:v>2847.11</c:v>
                </c:pt>
                <c:pt idx="125">
                  <c:v>2878.38</c:v>
                </c:pt>
                <c:pt idx="126">
                  <c:v>2869.16</c:v>
                </c:pt>
                <c:pt idx="127">
                  <c:v>2887.94</c:v>
                </c:pt>
                <c:pt idx="128">
                  <c:v>2924.58</c:v>
                </c:pt>
                <c:pt idx="129">
                  <c:v>2926.46</c:v>
                </c:pt>
                <c:pt idx="130">
                  <c:v>2926.46</c:v>
                </c:pt>
                <c:pt idx="131">
                  <c:v>2906.27</c:v>
                </c:pt>
                <c:pt idx="132">
                  <c:v>2937.78</c:v>
                </c:pt>
                <c:pt idx="133">
                  <c:v>2976</c:v>
                </c:pt>
                <c:pt idx="134">
                  <c:v>2978.71</c:v>
                </c:pt>
                <c:pt idx="135">
                  <c:v>2978.43</c:v>
                </c:pt>
                <c:pt idx="136">
                  <c:v>2979.39</c:v>
                </c:pt>
                <c:pt idx="137">
                  <c:v>3000.93</c:v>
                </c:pt>
                <c:pt idx="138">
                  <c:v>3009.57</c:v>
                </c:pt>
                <c:pt idx="139">
                  <c:v>3007.39</c:v>
                </c:pt>
                <c:pt idx="140">
                  <c:v>2997.96</c:v>
                </c:pt>
                <c:pt idx="141">
                  <c:v>3005.7</c:v>
                </c:pt>
                <c:pt idx="142">
                  <c:v>3006.73</c:v>
                </c:pt>
                <c:pt idx="143">
                  <c:v>3006.79</c:v>
                </c:pt>
                <c:pt idx="144">
                  <c:v>2992.07</c:v>
                </c:pt>
                <c:pt idx="145">
                  <c:v>2991.78</c:v>
                </c:pt>
                <c:pt idx="146">
                  <c:v>2966.6</c:v>
                </c:pt>
                <c:pt idx="147">
                  <c:v>2984.87</c:v>
                </c:pt>
                <c:pt idx="148">
                  <c:v>2977.62</c:v>
                </c:pt>
                <c:pt idx="149">
                  <c:v>2961.79</c:v>
                </c:pt>
                <c:pt idx="150">
                  <c:v>2976.74</c:v>
                </c:pt>
                <c:pt idx="151">
                  <c:v>2940.25</c:v>
                </c:pt>
                <c:pt idx="152">
                  <c:v>2887.61</c:v>
                </c:pt>
                <c:pt idx="153">
                  <c:v>2910.63</c:v>
                </c:pt>
                <c:pt idx="154">
                  <c:v>2952.01</c:v>
                </c:pt>
                <c:pt idx="155">
                  <c:v>2938.79</c:v>
                </c:pt>
                <c:pt idx="156">
                  <c:v>2893.06</c:v>
                </c:pt>
                <c:pt idx="157">
                  <c:v>2919.4</c:v>
                </c:pt>
                <c:pt idx="158">
                  <c:v>2938.13</c:v>
                </c:pt>
                <c:pt idx="159">
                  <c:v>2970.27</c:v>
                </c:pt>
                <c:pt idx="160">
                  <c:v>2966.15</c:v>
                </c:pt>
                <c:pt idx="161">
                  <c:v>2995.68</c:v>
                </c:pt>
                <c:pt idx="162">
                  <c:v>2989.69</c:v>
                </c:pt>
                <c:pt idx="163">
                  <c:v>2997.95</c:v>
                </c:pt>
                <c:pt idx="164">
                  <c:v>2986.2</c:v>
                </c:pt>
                <c:pt idx="165">
                  <c:v>3006.72</c:v>
                </c:pt>
                <c:pt idx="166">
                  <c:v>2995.99</c:v>
                </c:pt>
                <c:pt idx="167">
                  <c:v>3004.52</c:v>
                </c:pt>
                <c:pt idx="168">
                  <c:v>3010.29</c:v>
                </c:pt>
                <c:pt idx="169">
                  <c:v>3022.55</c:v>
                </c:pt>
                <c:pt idx="170">
                  <c:v>3039.42</c:v>
                </c:pt>
                <c:pt idx="171">
                  <c:v>3036.89</c:v>
                </c:pt>
                <c:pt idx="172">
                  <c:v>3046.77</c:v>
                </c:pt>
                <c:pt idx="173">
                  <c:v>3037.56</c:v>
                </c:pt>
                <c:pt idx="174">
                  <c:v>3066.91</c:v>
                </c:pt>
                <c:pt idx="175">
                  <c:v>3078.27</c:v>
                </c:pt>
                <c:pt idx="176">
                  <c:v>3074.62</c:v>
                </c:pt>
                <c:pt idx="177">
                  <c:v>3076.78</c:v>
                </c:pt>
                <c:pt idx="178">
                  <c:v>3085.18</c:v>
                </c:pt>
                <c:pt idx="179">
                  <c:v>3093.08</c:v>
                </c:pt>
                <c:pt idx="180">
                  <c:v>3087.01</c:v>
                </c:pt>
                <c:pt idx="181">
                  <c:v>3091.84</c:v>
                </c:pt>
                <c:pt idx="182">
                  <c:v>3094.04</c:v>
                </c:pt>
                <c:pt idx="183">
                  <c:v>3096.63</c:v>
                </c:pt>
                <c:pt idx="184">
                  <c:v>3120.46</c:v>
                </c:pt>
                <c:pt idx="185">
                  <c:v>3122.03</c:v>
                </c:pt>
                <c:pt idx="186">
                  <c:v>3120.18</c:v>
                </c:pt>
                <c:pt idx="187">
                  <c:v>3108.46</c:v>
                </c:pt>
                <c:pt idx="188">
                  <c:v>3103.54</c:v>
                </c:pt>
                <c:pt idx="189">
                  <c:v>3110.29</c:v>
                </c:pt>
                <c:pt idx="190">
                  <c:v>3133.64</c:v>
                </c:pt>
                <c:pt idx="191">
                  <c:v>3140.52</c:v>
                </c:pt>
                <c:pt idx="192">
                  <c:v>3153.63</c:v>
                </c:pt>
                <c:pt idx="193">
                  <c:v>3153.63</c:v>
                </c:pt>
                <c:pt idx="194">
                  <c:v>3140.98</c:v>
                </c:pt>
                <c:pt idx="195">
                  <c:v>3113.87</c:v>
                </c:pt>
                <c:pt idx="196">
                  <c:v>3093.2</c:v>
                </c:pt>
                <c:pt idx="197">
                  <c:v>3112.76</c:v>
                </c:pt>
                <c:pt idx="198">
                  <c:v>3117.43</c:v>
                </c:pt>
                <c:pt idx="199">
                  <c:v>3145.91</c:v>
                </c:pt>
                <c:pt idx="200">
                  <c:v>3135.96</c:v>
                </c:pt>
                <c:pt idx="201">
                  <c:v>3132.52</c:v>
                </c:pt>
                <c:pt idx="202">
                  <c:v>3141.63</c:v>
                </c:pt>
                <c:pt idx="203">
                  <c:v>3168.57</c:v>
                </c:pt>
                <c:pt idx="204">
                  <c:v>3168.8</c:v>
                </c:pt>
                <c:pt idx="205">
                  <c:v>3191.45</c:v>
                </c:pt>
                <c:pt idx="206">
                  <c:v>3192.52</c:v>
                </c:pt>
                <c:pt idx="207">
                  <c:v>3191.14</c:v>
                </c:pt>
                <c:pt idx="208">
                  <c:v>3205.37</c:v>
                </c:pt>
                <c:pt idx="209">
                  <c:v>3221.22</c:v>
                </c:pt>
                <c:pt idx="210">
                  <c:v>3224.01</c:v>
                </c:pt>
                <c:pt idx="211">
                  <c:v>3223.38</c:v>
                </c:pt>
                <c:pt idx="212">
                  <c:v>3223.38</c:v>
                </c:pt>
                <c:pt idx="213">
                  <c:v>3239.91</c:v>
                </c:pt>
                <c:pt idx="214">
                  <c:v>3240.02</c:v>
                </c:pt>
                <c:pt idx="215">
                  <c:v>3221.29</c:v>
                </c:pt>
                <c:pt idx="216">
                  <c:v>3230.78</c:v>
                </c:pt>
                <c:pt idx="217">
                  <c:v>3230.78</c:v>
                </c:pt>
                <c:pt idx="218">
                  <c:v>3257.85</c:v>
                </c:pt>
                <c:pt idx="219">
                  <c:v>3234.85</c:v>
                </c:pt>
                <c:pt idx="220">
                  <c:v>3246.28</c:v>
                </c:pt>
                <c:pt idx="221">
                  <c:v>3237.18</c:v>
                </c:pt>
                <c:pt idx="222">
                  <c:v>3253.05</c:v>
                </c:pt>
                <c:pt idx="223">
                  <c:v>3274.7</c:v>
                </c:pt>
                <c:pt idx="224">
                  <c:v>3265.35</c:v>
                </c:pt>
                <c:pt idx="225">
                  <c:v>3288.13</c:v>
                </c:pt>
                <c:pt idx="226">
                  <c:v>3283.15</c:v>
                </c:pt>
                <c:pt idx="227">
                  <c:v>3289.29</c:v>
                </c:pt>
                <c:pt idx="228">
                  <c:v>3316.81</c:v>
                </c:pt>
                <c:pt idx="229">
                  <c:v>3329.62</c:v>
                </c:pt>
                <c:pt idx="230">
                  <c:v>3329.62</c:v>
                </c:pt>
                <c:pt idx="231">
                  <c:v>3320.79</c:v>
                </c:pt>
                <c:pt idx="232">
                  <c:v>3321.75</c:v>
                </c:pt>
                <c:pt idx="233">
                  <c:v>3325.54</c:v>
                </c:pt>
                <c:pt idx="234">
                  <c:v>3295.47</c:v>
                </c:pt>
                <c:pt idx="235">
                  <c:v>3243.63</c:v>
                </c:pt>
                <c:pt idx="236">
                  <c:v>3276.24</c:v>
                </c:pt>
                <c:pt idx="237">
                  <c:v>3273.4</c:v>
                </c:pt>
                <c:pt idx="238">
                  <c:v>3283.66</c:v>
                </c:pt>
                <c:pt idx="239">
                  <c:v>3225.52</c:v>
                </c:pt>
                <c:pt idx="240">
                  <c:v>3248.92</c:v>
                </c:pt>
                <c:pt idx="241">
                  <c:v>3297.59</c:v>
                </c:pt>
                <c:pt idx="242">
                  <c:v>3334.69</c:v>
                </c:pt>
                <c:pt idx="243">
                  <c:v>3345.78</c:v>
                </c:pt>
                <c:pt idx="244">
                  <c:v>3327.71</c:v>
                </c:pt>
                <c:pt idx="245">
                  <c:v>3352.09</c:v>
                </c:pt>
                <c:pt idx="246">
                  <c:v>3357.75</c:v>
                </c:pt>
                <c:pt idx="247">
                  <c:v>3379.45</c:v>
                </c:pt>
                <c:pt idx="248">
                  <c:v>3373.94</c:v>
                </c:pt>
                <c:pt idx="249">
                  <c:v>3380.16</c:v>
                </c:pt>
                <c:pt idx="250">
                  <c:v>3380.16</c:v>
                </c:pt>
                <c:pt idx="251">
                  <c:v>3370.29</c:v>
                </c:pt>
                <c:pt idx="252">
                  <c:v>3386.15</c:v>
                </c:pt>
                <c:pt idx="253">
                  <c:v>3373.23</c:v>
                </c:pt>
                <c:pt idx="254">
                  <c:v>3337.75</c:v>
                </c:pt>
                <c:pt idx="255">
                  <c:v>3225.89</c:v>
                </c:pt>
                <c:pt idx="256">
                  <c:v>3128.21</c:v>
                </c:pt>
                <c:pt idx="257">
                  <c:v>3116.39</c:v>
                </c:pt>
                <c:pt idx="258">
                  <c:v>2978.76</c:v>
                </c:pt>
                <c:pt idx="259">
                  <c:v>2954.22</c:v>
                </c:pt>
                <c:pt idx="260">
                  <c:v>3090.23</c:v>
                </c:pt>
                <c:pt idx="261">
                  <c:v>3003.37</c:v>
                </c:pt>
                <c:pt idx="262">
                  <c:v>3130.12</c:v>
                </c:pt>
                <c:pt idx="263">
                  <c:v>3023.94</c:v>
                </c:pt>
                <c:pt idx="264">
                  <c:v>2972.37</c:v>
                </c:pt>
                <c:pt idx="265">
                  <c:v>2746.56</c:v>
                </c:pt>
                <c:pt idx="266">
                  <c:v>2882.23</c:v>
                </c:pt>
                <c:pt idx="267">
                  <c:v>2741.38</c:v>
                </c:pt>
                <c:pt idx="268">
                  <c:v>2480.64</c:v>
                </c:pt>
                <c:pt idx="269">
                  <c:v>2711.02</c:v>
                </c:pt>
                <c:pt idx="270">
                  <c:v>2386.13</c:v>
                </c:pt>
                <c:pt idx="271">
                  <c:v>2529.19</c:v>
                </c:pt>
                <c:pt idx="272">
                  <c:v>2398.1</c:v>
                </c:pt>
                <c:pt idx="273">
                  <c:v>2409.39</c:v>
                </c:pt>
                <c:pt idx="274">
                  <c:v>2304.92</c:v>
                </c:pt>
                <c:pt idx="275">
                  <c:v>2237.4</c:v>
                </c:pt>
                <c:pt idx="276">
                  <c:v>2447.33</c:v>
                </c:pt>
                <c:pt idx="277">
                  <c:v>2475.56</c:v>
                </c:pt>
                <c:pt idx="278">
                  <c:v>2630.07</c:v>
                </c:pt>
                <c:pt idx="279">
                  <c:v>2541.4699999999998</c:v>
                </c:pt>
                <c:pt idx="280">
                  <c:v>2626.65</c:v>
                </c:pt>
                <c:pt idx="281">
                  <c:v>2584.59</c:v>
                </c:pt>
                <c:pt idx="282">
                  <c:v>2470.5</c:v>
                </c:pt>
                <c:pt idx="283">
                  <c:v>2526.9</c:v>
                </c:pt>
                <c:pt idx="284">
                  <c:v>2488.65</c:v>
                </c:pt>
                <c:pt idx="285">
                  <c:v>2663.68</c:v>
                </c:pt>
                <c:pt idx="286">
                  <c:v>2659.41</c:v>
                </c:pt>
                <c:pt idx="287">
                  <c:v>2749.98</c:v>
                </c:pt>
                <c:pt idx="288">
                  <c:v>2789.82</c:v>
                </c:pt>
                <c:pt idx="289">
                  <c:v>2789.82</c:v>
                </c:pt>
                <c:pt idx="290">
                  <c:v>2761.63</c:v>
                </c:pt>
                <c:pt idx="291">
                  <c:v>2846.06</c:v>
                </c:pt>
                <c:pt idx="292">
                  <c:v>2783.36</c:v>
                </c:pt>
                <c:pt idx="293">
                  <c:v>2799.55</c:v>
                </c:pt>
                <c:pt idx="294">
                  <c:v>2874.56</c:v>
                </c:pt>
                <c:pt idx="295">
                  <c:v>2823.16</c:v>
                </c:pt>
                <c:pt idx="296">
                  <c:v>2736.56</c:v>
                </c:pt>
                <c:pt idx="297">
                  <c:v>2799.31</c:v>
                </c:pt>
                <c:pt idx="298">
                  <c:v>2797.8</c:v>
                </c:pt>
                <c:pt idx="299">
                  <c:v>2836.74</c:v>
                </c:pt>
                <c:pt idx="300">
                  <c:v>2878.48</c:v>
                </c:pt>
                <c:pt idx="301">
                  <c:v>2863.39</c:v>
                </c:pt>
                <c:pt idx="302">
                  <c:v>2939.51</c:v>
                </c:pt>
                <c:pt idx="303">
                  <c:v>2912.43</c:v>
                </c:pt>
                <c:pt idx="304">
                  <c:v>2830.71</c:v>
                </c:pt>
                <c:pt idx="305">
                  <c:v>2842.74</c:v>
                </c:pt>
                <c:pt idx="306">
                  <c:v>2868.44</c:v>
                </c:pt>
                <c:pt idx="307">
                  <c:v>2848.42</c:v>
                </c:pt>
                <c:pt idx="308">
                  <c:v>2881.19</c:v>
                </c:pt>
                <c:pt idx="309">
                  <c:v>2929.8</c:v>
                </c:pt>
                <c:pt idx="310">
                  <c:v>2930.32</c:v>
                </c:pt>
                <c:pt idx="311">
                  <c:v>2870.12</c:v>
                </c:pt>
                <c:pt idx="312">
                  <c:v>2820</c:v>
                </c:pt>
                <c:pt idx="313">
                  <c:v>2852.5</c:v>
                </c:pt>
                <c:pt idx="314">
                  <c:v>2863.7</c:v>
                </c:pt>
                <c:pt idx="315">
                  <c:v>2953.91</c:v>
                </c:pt>
                <c:pt idx="316">
                  <c:v>2922.94</c:v>
                </c:pt>
                <c:pt idx="317">
                  <c:v>2971.61</c:v>
                </c:pt>
                <c:pt idx="318">
                  <c:v>2948.51</c:v>
                </c:pt>
                <c:pt idx="319">
                  <c:v>2955.45</c:v>
                </c:pt>
                <c:pt idx="320">
                  <c:v>2955.45</c:v>
                </c:pt>
                <c:pt idx="321">
                  <c:v>2991.77</c:v>
                </c:pt>
                <c:pt idx="322">
                  <c:v>3036.13</c:v>
                </c:pt>
                <c:pt idx="323">
                  <c:v>3029.73</c:v>
                </c:pt>
                <c:pt idx="324">
                  <c:v>3044.31</c:v>
                </c:pt>
                <c:pt idx="325">
                  <c:v>3055.73</c:v>
                </c:pt>
                <c:pt idx="326">
                  <c:v>3080.82</c:v>
                </c:pt>
                <c:pt idx="327">
                  <c:v>3122.87</c:v>
                </c:pt>
                <c:pt idx="328">
                  <c:v>3112.35</c:v>
                </c:pt>
                <c:pt idx="329">
                  <c:v>3193.93</c:v>
                </c:pt>
                <c:pt idx="330">
                  <c:v>3232.39</c:v>
                </c:pt>
                <c:pt idx="331">
                  <c:v>3207.18</c:v>
                </c:pt>
                <c:pt idx="332">
                  <c:v>3190.14</c:v>
                </c:pt>
                <c:pt idx="333">
                  <c:v>3002.1</c:v>
                </c:pt>
                <c:pt idx="334">
                  <c:v>3041.31</c:v>
                </c:pt>
                <c:pt idx="335">
                  <c:v>3066.59</c:v>
                </c:pt>
                <c:pt idx="336">
                  <c:v>3124.74</c:v>
                </c:pt>
                <c:pt idx="337">
                  <c:v>3113.49</c:v>
                </c:pt>
                <c:pt idx="338">
                  <c:v>3115.34</c:v>
                </c:pt>
                <c:pt idx="339">
                  <c:v>3097.74</c:v>
                </c:pt>
                <c:pt idx="340">
                  <c:v>3117.86</c:v>
                </c:pt>
                <c:pt idx="341">
                  <c:v>3131.29</c:v>
                </c:pt>
                <c:pt idx="342">
                  <c:v>3050.33</c:v>
                </c:pt>
                <c:pt idx="343">
                  <c:v>3083.76</c:v>
                </c:pt>
                <c:pt idx="344">
                  <c:v>3009.05</c:v>
                </c:pt>
                <c:pt idx="345">
                  <c:v>3053.24</c:v>
                </c:pt>
                <c:pt idx="346">
                  <c:v>3100.29</c:v>
                </c:pt>
                <c:pt idx="347">
                  <c:v>3115.86</c:v>
                </c:pt>
                <c:pt idx="348">
                  <c:v>3130.01</c:v>
                </c:pt>
                <c:pt idx="349">
                  <c:v>3130.01</c:v>
                </c:pt>
                <c:pt idx="350">
                  <c:v>3179.72</c:v>
                </c:pt>
                <c:pt idx="351">
                  <c:v>3145.32</c:v>
                </c:pt>
                <c:pt idx="352">
                  <c:v>3169.94</c:v>
                </c:pt>
                <c:pt idx="353">
                  <c:v>3152.05</c:v>
                </c:pt>
                <c:pt idx="354">
                  <c:v>3185.04</c:v>
                </c:pt>
                <c:pt idx="355">
                  <c:v>3155.22</c:v>
                </c:pt>
                <c:pt idx="356">
                  <c:v>3197.52</c:v>
                </c:pt>
                <c:pt idx="357">
                  <c:v>3226.56</c:v>
                </c:pt>
                <c:pt idx="358">
                  <c:v>3215.57</c:v>
                </c:pt>
                <c:pt idx="359">
                  <c:v>3224.73</c:v>
                </c:pt>
                <c:pt idx="360">
                  <c:v>3251.84</c:v>
                </c:pt>
                <c:pt idx="361">
                  <c:v>3257.3</c:v>
                </c:pt>
                <c:pt idx="362">
                  <c:v>3276.02</c:v>
                </c:pt>
                <c:pt idx="363">
                  <c:v>3235.66</c:v>
                </c:pt>
                <c:pt idx="364">
                  <c:v>3215.63</c:v>
                </c:pt>
                <c:pt idx="365">
                  <c:v>3239.41</c:v>
                </c:pt>
                <c:pt idx="366">
                  <c:v>3218.44</c:v>
                </c:pt>
                <c:pt idx="367">
                  <c:v>3258.44</c:v>
                </c:pt>
                <c:pt idx="368">
                  <c:v>3246.22</c:v>
                </c:pt>
                <c:pt idx="369">
                  <c:v>3271.12</c:v>
                </c:pt>
                <c:pt idx="370">
                  <c:v>3294.61</c:v>
                </c:pt>
                <c:pt idx="371">
                  <c:v>3306.51</c:v>
                </c:pt>
                <c:pt idx="372">
                  <c:v>3327.77</c:v>
                </c:pt>
                <c:pt idx="373">
                  <c:v>3349.16</c:v>
                </c:pt>
                <c:pt idx="374">
                  <c:v>3351.28</c:v>
                </c:pt>
                <c:pt idx="375">
                  <c:v>3360.47</c:v>
                </c:pt>
                <c:pt idx="376">
                  <c:v>3333.69</c:v>
                </c:pt>
                <c:pt idx="377">
                  <c:v>3380.35</c:v>
                </c:pt>
                <c:pt idx="378">
                  <c:v>3373.43</c:v>
                </c:pt>
                <c:pt idx="379">
                  <c:v>3372.85</c:v>
                </c:pt>
                <c:pt idx="380">
                  <c:v>3381.99</c:v>
                </c:pt>
                <c:pt idx="381">
                  <c:v>3389.78</c:v>
                </c:pt>
                <c:pt idx="382">
                  <c:v>3374.85</c:v>
                </c:pt>
                <c:pt idx="383">
                  <c:v>3385.51</c:v>
                </c:pt>
                <c:pt idx="384">
                  <c:v>3397.16</c:v>
                </c:pt>
                <c:pt idx="385">
                  <c:v>3431.28</c:v>
                </c:pt>
                <c:pt idx="386">
                  <c:v>3443.62</c:v>
                </c:pt>
                <c:pt idx="387">
                  <c:v>3478.73</c:v>
                </c:pt>
                <c:pt idx="388">
                  <c:v>3484.55</c:v>
                </c:pt>
                <c:pt idx="389">
                  <c:v>3508.01</c:v>
                </c:pt>
                <c:pt idx="390">
                  <c:v>3500.31</c:v>
                </c:pt>
                <c:pt idx="391">
                  <c:v>3526.65</c:v>
                </c:pt>
                <c:pt idx="392">
                  <c:v>3580.84</c:v>
                </c:pt>
                <c:pt idx="393">
                  <c:v>3455.06</c:v>
                </c:pt>
                <c:pt idx="394">
                  <c:v>3426.96</c:v>
                </c:pt>
                <c:pt idx="395">
                  <c:v>3426.96</c:v>
                </c:pt>
                <c:pt idx="396">
                  <c:v>3331.84</c:v>
                </c:pt>
                <c:pt idx="397">
                  <c:v>3398.96</c:v>
                </c:pt>
                <c:pt idx="398">
                  <c:v>3339.19</c:v>
                </c:pt>
                <c:pt idx="399">
                  <c:v>3340.97</c:v>
                </c:pt>
                <c:pt idx="400">
                  <c:v>3383.54</c:v>
                </c:pt>
                <c:pt idx="401">
                  <c:v>3401.2</c:v>
                </c:pt>
                <c:pt idx="402">
                  <c:v>3385.49</c:v>
                </c:pt>
                <c:pt idx="403">
                  <c:v>3357.01</c:v>
                </c:pt>
                <c:pt idx="404">
                  <c:v>3319.47</c:v>
                </c:pt>
                <c:pt idx="405">
                  <c:v>3281.06</c:v>
                </c:pt>
                <c:pt idx="406">
                  <c:v>3315.57</c:v>
                </c:pt>
                <c:pt idx="407">
                  <c:v>3236.92</c:v>
                </c:pt>
                <c:pt idx="408">
                  <c:v>3246.59</c:v>
                </c:pt>
                <c:pt idx="409">
                  <c:v>3298.46</c:v>
                </c:pt>
                <c:pt idx="410">
                  <c:v>3351.6</c:v>
                </c:pt>
                <c:pt idx="411">
                  <c:v>3335.47</c:v>
                </c:pt>
                <c:pt idx="412">
                  <c:v>3363</c:v>
                </c:pt>
                <c:pt idx="413">
                  <c:v>3380.8</c:v>
                </c:pt>
                <c:pt idx="414">
                  <c:v>3348.44</c:v>
                </c:pt>
                <c:pt idx="415">
                  <c:v>3408.63</c:v>
                </c:pt>
                <c:pt idx="416">
                  <c:v>3360.95</c:v>
                </c:pt>
                <c:pt idx="417">
                  <c:v>3419.45</c:v>
                </c:pt>
                <c:pt idx="418">
                  <c:v>3446.83</c:v>
                </c:pt>
                <c:pt idx="419">
                  <c:v>3477.13</c:v>
                </c:pt>
                <c:pt idx="420">
                  <c:v>3534.22</c:v>
                </c:pt>
                <c:pt idx="421">
                  <c:v>3511.93</c:v>
                </c:pt>
                <c:pt idx="422">
                  <c:v>3488.67</c:v>
                </c:pt>
                <c:pt idx="423">
                  <c:v>3483.34</c:v>
                </c:pt>
                <c:pt idx="424">
                  <c:v>3483.81</c:v>
                </c:pt>
                <c:pt idx="425">
                  <c:v>3426.92</c:v>
                </c:pt>
                <c:pt idx="426">
                  <c:v>3443.12</c:v>
                </c:pt>
                <c:pt idx="427">
                  <c:v>3435.56</c:v>
                </c:pt>
                <c:pt idx="428">
                  <c:v>3453.49</c:v>
                </c:pt>
                <c:pt idx="429">
                  <c:v>3465.39</c:v>
                </c:pt>
                <c:pt idx="430">
                  <c:v>3400.97</c:v>
                </c:pt>
                <c:pt idx="431">
                  <c:v>3390.68</c:v>
                </c:pt>
                <c:pt idx="432">
                  <c:v>3271.03</c:v>
                </c:pt>
                <c:pt idx="433">
                  <c:v>3310.11</c:v>
                </c:pt>
                <c:pt idx="434">
                  <c:v>3269.96</c:v>
                </c:pt>
                <c:pt idx="435">
                  <c:v>3310.24</c:v>
                </c:pt>
                <c:pt idx="436">
                  <c:v>3369.16</c:v>
                </c:pt>
                <c:pt idx="437">
                  <c:v>3443.44</c:v>
                </c:pt>
                <c:pt idx="438">
                  <c:v>3510.45</c:v>
                </c:pt>
                <c:pt idx="439">
                  <c:v>3509.44</c:v>
                </c:pt>
                <c:pt idx="440">
                  <c:v>3550.5</c:v>
                </c:pt>
                <c:pt idx="441">
                  <c:v>3545.53</c:v>
                </c:pt>
                <c:pt idx="442">
                  <c:v>3572.66</c:v>
                </c:pt>
                <c:pt idx="443">
                  <c:v>3537.01</c:v>
                </c:pt>
                <c:pt idx="444">
                  <c:v>3585.15</c:v>
                </c:pt>
                <c:pt idx="445">
                  <c:v>3626.91</c:v>
                </c:pt>
                <c:pt idx="446">
                  <c:v>3609.53</c:v>
                </c:pt>
                <c:pt idx="447">
                  <c:v>3567.79</c:v>
                </c:pt>
                <c:pt idx="448">
                  <c:v>3581.87</c:v>
                </c:pt>
                <c:pt idx="449">
                  <c:v>3557.54</c:v>
                </c:pt>
                <c:pt idx="450">
                  <c:v>3577.59</c:v>
                </c:pt>
                <c:pt idx="451">
                  <c:v>3635.41</c:v>
                </c:pt>
                <c:pt idx="452">
                  <c:v>3629.65</c:v>
                </c:pt>
                <c:pt idx="453">
                  <c:v>3629.65</c:v>
                </c:pt>
                <c:pt idx="454">
                  <c:v>3638.35</c:v>
                </c:pt>
                <c:pt idx="455">
                  <c:v>3621.63</c:v>
                </c:pt>
                <c:pt idx="456">
                  <c:v>3662.45</c:v>
                </c:pt>
                <c:pt idx="457">
                  <c:v>3669.01</c:v>
                </c:pt>
                <c:pt idx="458">
                  <c:v>3666.72</c:v>
                </c:pt>
                <c:pt idx="459">
                  <c:v>3699.12</c:v>
                </c:pt>
                <c:pt idx="460">
                  <c:v>3691.96</c:v>
                </c:pt>
                <c:pt idx="461">
                  <c:v>3702.25</c:v>
                </c:pt>
                <c:pt idx="462">
                  <c:v>3672.82</c:v>
                </c:pt>
                <c:pt idx="463">
                  <c:v>3668.1</c:v>
                </c:pt>
                <c:pt idx="464">
                  <c:v>3663.46</c:v>
                </c:pt>
                <c:pt idx="465">
                  <c:v>3647.49</c:v>
                </c:pt>
                <c:pt idx="466">
                  <c:v>3694.62</c:v>
                </c:pt>
                <c:pt idx="467">
                  <c:v>3701.17</c:v>
                </c:pt>
                <c:pt idx="468">
                  <c:v>3722.48</c:v>
                </c:pt>
                <c:pt idx="469">
                  <c:v>3709.41</c:v>
                </c:pt>
                <c:pt idx="470">
                  <c:v>3694.92</c:v>
                </c:pt>
                <c:pt idx="471">
                  <c:v>3687.26</c:v>
                </c:pt>
                <c:pt idx="472">
                  <c:v>3690.01</c:v>
                </c:pt>
                <c:pt idx="473">
                  <c:v>3703.06</c:v>
                </c:pt>
                <c:pt idx="474">
                  <c:v>3703.06</c:v>
                </c:pt>
                <c:pt idx="475">
                  <c:v>3735.36</c:v>
                </c:pt>
                <c:pt idx="476">
                  <c:v>3727.04</c:v>
                </c:pt>
                <c:pt idx="477">
                  <c:v>3732.04</c:v>
                </c:pt>
                <c:pt idx="478">
                  <c:v>3756.07</c:v>
                </c:pt>
                <c:pt idx="479">
                  <c:v>3756.07</c:v>
                </c:pt>
                <c:pt idx="480">
                  <c:v>3700.65</c:v>
                </c:pt>
                <c:pt idx="481">
                  <c:v>3726.86</c:v>
                </c:pt>
                <c:pt idx="482">
                  <c:v>3748.14</c:v>
                </c:pt>
                <c:pt idx="483">
                  <c:v>3803.79</c:v>
                </c:pt>
                <c:pt idx="484">
                  <c:v>3824.68</c:v>
                </c:pt>
                <c:pt idx="485">
                  <c:v>3799.61</c:v>
                </c:pt>
                <c:pt idx="486">
                  <c:v>3801.19</c:v>
                </c:pt>
                <c:pt idx="487">
                  <c:v>3809.84</c:v>
                </c:pt>
                <c:pt idx="488">
                  <c:v>3795.54</c:v>
                </c:pt>
                <c:pt idx="489">
                  <c:v>3768.25</c:v>
                </c:pt>
                <c:pt idx="490">
                  <c:v>3768.25</c:v>
                </c:pt>
                <c:pt idx="491">
                  <c:v>3798.91</c:v>
                </c:pt>
                <c:pt idx="492">
                  <c:v>3851.85</c:v>
                </c:pt>
                <c:pt idx="493">
                  <c:v>3853.07</c:v>
                </c:pt>
                <c:pt idx="494">
                  <c:v>3841.47</c:v>
                </c:pt>
                <c:pt idx="495">
                  <c:v>3855.36</c:v>
                </c:pt>
                <c:pt idx="496">
                  <c:v>3849.62</c:v>
                </c:pt>
                <c:pt idx="497">
                  <c:v>3750.77</c:v>
                </c:pt>
                <c:pt idx="498">
                  <c:v>3787.38</c:v>
                </c:pt>
                <c:pt idx="499">
                  <c:v>3714.24</c:v>
                </c:pt>
                <c:pt idx="500">
                  <c:v>3773.86</c:v>
                </c:pt>
                <c:pt idx="501">
                  <c:v>3826.31</c:v>
                </c:pt>
                <c:pt idx="502">
                  <c:v>3830.17</c:v>
                </c:pt>
                <c:pt idx="503">
                  <c:v>3871.74</c:v>
                </c:pt>
                <c:pt idx="504">
                  <c:v>3886.83</c:v>
                </c:pt>
                <c:pt idx="505">
                  <c:v>3915.59</c:v>
                </c:pt>
                <c:pt idx="506">
                  <c:v>3911.23</c:v>
                </c:pt>
                <c:pt idx="507">
                  <c:v>3909.88</c:v>
                </c:pt>
                <c:pt idx="508">
                  <c:v>3916.38</c:v>
                </c:pt>
                <c:pt idx="509">
                  <c:v>3934.83</c:v>
                </c:pt>
                <c:pt idx="510">
                  <c:v>3934.83</c:v>
                </c:pt>
                <c:pt idx="511">
                  <c:v>3932.59</c:v>
                </c:pt>
                <c:pt idx="512">
                  <c:v>3931.33</c:v>
                </c:pt>
                <c:pt idx="513">
                  <c:v>3913.97</c:v>
                </c:pt>
                <c:pt idx="514">
                  <c:v>3906.71</c:v>
                </c:pt>
                <c:pt idx="515">
                  <c:v>3876.5</c:v>
                </c:pt>
                <c:pt idx="516">
                  <c:v>3881.37</c:v>
                </c:pt>
                <c:pt idx="517">
                  <c:v>3925.43</c:v>
                </c:pt>
                <c:pt idx="518">
                  <c:v>3829.34</c:v>
                </c:pt>
                <c:pt idx="519">
                  <c:v>3811.15</c:v>
                </c:pt>
                <c:pt idx="520">
                  <c:v>3901.82</c:v>
                </c:pt>
                <c:pt idx="521">
                  <c:v>3870.29</c:v>
                </c:pt>
                <c:pt idx="522">
                  <c:v>3819.72</c:v>
                </c:pt>
                <c:pt idx="523">
                  <c:v>3768.47</c:v>
                </c:pt>
                <c:pt idx="524">
                  <c:v>3841.94</c:v>
                </c:pt>
                <c:pt idx="525">
                  <c:v>3821.35</c:v>
                </c:pt>
                <c:pt idx="526">
                  <c:v>3875.44</c:v>
                </c:pt>
                <c:pt idx="527">
                  <c:v>3898.81</c:v>
                </c:pt>
                <c:pt idx="528">
                  <c:v>3939.34</c:v>
                </c:pt>
                <c:pt idx="529">
                  <c:v>3943.34</c:v>
                </c:pt>
                <c:pt idx="530">
                  <c:v>3968.94</c:v>
                </c:pt>
                <c:pt idx="531">
                  <c:v>3962.71</c:v>
                </c:pt>
                <c:pt idx="532">
                  <c:v>3974.12</c:v>
                </c:pt>
                <c:pt idx="533">
                  <c:v>3915.46</c:v>
                </c:pt>
                <c:pt idx="534">
                  <c:v>3913.1</c:v>
                </c:pt>
                <c:pt idx="535">
                  <c:v>3940.59</c:v>
                </c:pt>
                <c:pt idx="536">
                  <c:v>3910.52</c:v>
                </c:pt>
                <c:pt idx="537">
                  <c:v>3889.14</c:v>
                </c:pt>
                <c:pt idx="538">
                  <c:v>3909.52</c:v>
                </c:pt>
                <c:pt idx="539">
                  <c:v>3974.54</c:v>
                </c:pt>
                <c:pt idx="540">
                  <c:v>3971.09</c:v>
                </c:pt>
                <c:pt idx="541">
                  <c:v>3958.55</c:v>
                </c:pt>
                <c:pt idx="542">
                  <c:v>3972.89</c:v>
                </c:pt>
                <c:pt idx="543">
                  <c:v>4019.87</c:v>
                </c:pt>
                <c:pt idx="544">
                  <c:v>4019.87</c:v>
                </c:pt>
                <c:pt idx="545">
                  <c:v>4077.91</c:v>
                </c:pt>
                <c:pt idx="546">
                  <c:v>4073.94</c:v>
                </c:pt>
                <c:pt idx="547">
                  <c:v>4079.95</c:v>
                </c:pt>
                <c:pt idx="548">
                  <c:v>4097.17</c:v>
                </c:pt>
                <c:pt idx="549">
                  <c:v>4128.8</c:v>
                </c:pt>
                <c:pt idx="550">
                  <c:v>4127.99</c:v>
                </c:pt>
                <c:pt idx="551">
                  <c:v>4141.59</c:v>
                </c:pt>
                <c:pt idx="552">
                  <c:v>4124.66</c:v>
                </c:pt>
                <c:pt idx="553">
                  <c:v>4170.42</c:v>
                </c:pt>
                <c:pt idx="554">
                  <c:v>4185.47</c:v>
                </c:pt>
                <c:pt idx="555">
                  <c:v>4163.26</c:v>
                </c:pt>
                <c:pt idx="556">
                  <c:v>4134.9399999999996</c:v>
                </c:pt>
                <c:pt idx="557">
                  <c:v>4173.42</c:v>
                </c:pt>
                <c:pt idx="558">
                  <c:v>4134.9799999999996</c:v>
                </c:pt>
                <c:pt idx="559">
                  <c:v>4180.17</c:v>
                </c:pt>
                <c:pt idx="560">
                  <c:v>4187.62</c:v>
                </c:pt>
                <c:pt idx="561">
                  <c:v>4186.72</c:v>
                </c:pt>
                <c:pt idx="562">
                  <c:v>4183.18</c:v>
                </c:pt>
                <c:pt idx="563">
                  <c:v>4211.47</c:v>
                </c:pt>
                <c:pt idx="564">
                  <c:v>4181.17</c:v>
                </c:pt>
                <c:pt idx="565">
                  <c:v>4192.66</c:v>
                </c:pt>
                <c:pt idx="566">
                  <c:v>4164.66</c:v>
                </c:pt>
                <c:pt idx="567">
                  <c:v>4167.59</c:v>
                </c:pt>
                <c:pt idx="568">
                  <c:v>4201.62</c:v>
                </c:pt>
                <c:pt idx="569">
                  <c:v>4232.6000000000004</c:v>
                </c:pt>
                <c:pt idx="570">
                  <c:v>4188.43</c:v>
                </c:pt>
                <c:pt idx="571">
                  <c:v>4152.1000000000004</c:v>
                </c:pt>
                <c:pt idx="572">
                  <c:v>4063.04</c:v>
                </c:pt>
                <c:pt idx="573">
                  <c:v>4112.5</c:v>
                </c:pt>
                <c:pt idx="574">
                  <c:v>4173.8500000000004</c:v>
                </c:pt>
                <c:pt idx="575">
                  <c:v>4163.29</c:v>
                </c:pt>
                <c:pt idx="576">
                  <c:v>4127.83</c:v>
                </c:pt>
                <c:pt idx="577">
                  <c:v>4115.68</c:v>
                </c:pt>
                <c:pt idx="578">
                  <c:v>4159.12</c:v>
                </c:pt>
                <c:pt idx="579">
                  <c:v>4155.8599999999997</c:v>
                </c:pt>
                <c:pt idx="580">
                  <c:v>4197.05</c:v>
                </c:pt>
                <c:pt idx="581">
                  <c:v>4188.13</c:v>
                </c:pt>
                <c:pt idx="582">
                  <c:v>4195.99</c:v>
                </c:pt>
                <c:pt idx="583">
                  <c:v>4200.88</c:v>
                </c:pt>
                <c:pt idx="584">
                  <c:v>4204.1099999999997</c:v>
                </c:pt>
                <c:pt idx="585">
                  <c:v>4204.1099999999997</c:v>
                </c:pt>
                <c:pt idx="586">
                  <c:v>4202.04</c:v>
                </c:pt>
                <c:pt idx="587">
                  <c:v>4208.12</c:v>
                </c:pt>
                <c:pt idx="588">
                  <c:v>4192.8500000000004</c:v>
                </c:pt>
                <c:pt idx="589">
                  <c:v>4229.8900000000003</c:v>
                </c:pt>
                <c:pt idx="590">
                  <c:v>4226.5200000000004</c:v>
                </c:pt>
                <c:pt idx="591">
                  <c:v>4227.26</c:v>
                </c:pt>
                <c:pt idx="592">
                  <c:v>4219.55</c:v>
                </c:pt>
                <c:pt idx="593">
                  <c:v>4239.18</c:v>
                </c:pt>
                <c:pt idx="594">
                  <c:v>4247.4399999999996</c:v>
                </c:pt>
                <c:pt idx="595">
                  <c:v>4255.1499999999996</c:v>
                </c:pt>
                <c:pt idx="596">
                  <c:v>4246.59</c:v>
                </c:pt>
                <c:pt idx="597">
                  <c:v>4223.7</c:v>
                </c:pt>
                <c:pt idx="598">
                  <c:v>4221.8599999999997</c:v>
                </c:pt>
                <c:pt idx="599">
                  <c:v>4166.45</c:v>
                </c:pt>
                <c:pt idx="600">
                  <c:v>4224.79</c:v>
                </c:pt>
                <c:pt idx="601">
                  <c:v>4246.4399999999996</c:v>
                </c:pt>
                <c:pt idx="602">
                  <c:v>4241.84</c:v>
                </c:pt>
                <c:pt idx="603">
                  <c:v>4266.49</c:v>
                </c:pt>
                <c:pt idx="604">
                  <c:v>4280.7</c:v>
                </c:pt>
                <c:pt idx="605">
                  <c:v>4290.6099999999997</c:v>
                </c:pt>
                <c:pt idx="606">
                  <c:v>4291.8</c:v>
                </c:pt>
                <c:pt idx="607">
                  <c:v>4297.5</c:v>
                </c:pt>
                <c:pt idx="608">
                  <c:v>4319.9399999999996</c:v>
                </c:pt>
                <c:pt idx="609">
                  <c:v>4352.34</c:v>
                </c:pt>
                <c:pt idx="610">
                  <c:v>4352.34</c:v>
                </c:pt>
                <c:pt idx="611">
                  <c:v>4343.54</c:v>
                </c:pt>
                <c:pt idx="612">
                  <c:v>4358.13</c:v>
                </c:pt>
                <c:pt idx="613">
                  <c:v>4320.82</c:v>
                </c:pt>
                <c:pt idx="614">
                  <c:v>4369.55</c:v>
                </c:pt>
                <c:pt idx="615">
                  <c:v>4384.63</c:v>
                </c:pt>
                <c:pt idx="616">
                  <c:v>4369.21</c:v>
                </c:pt>
                <c:pt idx="617">
                  <c:v>4374.3</c:v>
                </c:pt>
                <c:pt idx="618">
                  <c:v>4360.03</c:v>
                </c:pt>
                <c:pt idx="619">
                  <c:v>4327.16</c:v>
                </c:pt>
                <c:pt idx="620">
                  <c:v>4258.49</c:v>
                </c:pt>
                <c:pt idx="621">
                  <c:v>4323.0600000000004</c:v>
                </c:pt>
                <c:pt idx="622">
                  <c:v>4358.6899999999996</c:v>
                </c:pt>
                <c:pt idx="623">
                  <c:v>4367.4799999999996</c:v>
                </c:pt>
                <c:pt idx="624">
                  <c:v>4411.79</c:v>
                </c:pt>
                <c:pt idx="625">
                  <c:v>4422.3</c:v>
                </c:pt>
                <c:pt idx="626">
                  <c:v>4401.46</c:v>
                </c:pt>
                <c:pt idx="627">
                  <c:v>4400.6400000000003</c:v>
                </c:pt>
                <c:pt idx="628">
                  <c:v>4419.1499999999996</c:v>
                </c:pt>
                <c:pt idx="629">
                  <c:v>4395.26</c:v>
                </c:pt>
                <c:pt idx="630">
                  <c:v>4387.16</c:v>
                </c:pt>
                <c:pt idx="631">
                  <c:v>4423.1499999999996</c:v>
                </c:pt>
                <c:pt idx="632">
                  <c:v>4402.66</c:v>
                </c:pt>
                <c:pt idx="633">
                  <c:v>4429.1000000000004</c:v>
                </c:pt>
                <c:pt idx="634">
                  <c:v>4436.5200000000004</c:v>
                </c:pt>
                <c:pt idx="635">
                  <c:v>4432.3500000000004</c:v>
                </c:pt>
                <c:pt idx="636">
                  <c:v>4436.75</c:v>
                </c:pt>
                <c:pt idx="637">
                  <c:v>4447.7</c:v>
                </c:pt>
                <c:pt idx="638">
                  <c:v>4460.83</c:v>
                </c:pt>
                <c:pt idx="639">
                  <c:v>4468</c:v>
                </c:pt>
                <c:pt idx="640">
                  <c:v>4479.71</c:v>
                </c:pt>
                <c:pt idx="641">
                  <c:v>4448.08</c:v>
                </c:pt>
                <c:pt idx="642">
                  <c:v>4400.2700000000004</c:v>
                </c:pt>
                <c:pt idx="643">
                  <c:v>4405.8</c:v>
                </c:pt>
                <c:pt idx="644">
                  <c:v>4441.67</c:v>
                </c:pt>
                <c:pt idx="645">
                  <c:v>4479.53</c:v>
                </c:pt>
                <c:pt idx="646">
                  <c:v>4486.2299999999996</c:v>
                </c:pt>
                <c:pt idx="647">
                  <c:v>4496.1899999999996</c:v>
                </c:pt>
                <c:pt idx="648">
                  <c:v>4470</c:v>
                </c:pt>
                <c:pt idx="649">
                  <c:v>4470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E3-472E-A94D-94E6E66D60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9232"/>
        <c:axId val="959281104"/>
      </c:lineChart>
      <c:dateAx>
        <c:axId val="1299526624"/>
        <c:scaling>
          <c:orientation val="minMax"/>
        </c:scaling>
        <c:delete val="0"/>
        <c:axPos val="b"/>
        <c:numFmt formatCode="[$-416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" lastClr="FFFFFF">
                <a:lumMod val="75000"/>
              </a:sys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99530368"/>
        <c:crosses val="autoZero"/>
        <c:auto val="1"/>
        <c:lblOffset val="100"/>
        <c:baseTimeUnit val="days"/>
        <c:majorUnit val="6"/>
        <c:majorTimeUnit val="months"/>
      </c:dateAx>
      <c:valAx>
        <c:axId val="1299530368"/>
        <c:scaling>
          <c:orientation val="minMax"/>
          <c:max val="130000"/>
          <c:min val="50000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prstDash val="dash"/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99526624"/>
        <c:crosses val="autoZero"/>
        <c:crossBetween val="between"/>
        <c:majorUnit val="20000"/>
      </c:valAx>
      <c:valAx>
        <c:axId val="959281104"/>
        <c:scaling>
          <c:orientation val="minMax"/>
          <c:max val="4500"/>
          <c:min val="22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998019232"/>
        <c:crosses val="max"/>
        <c:crossBetween val="between"/>
      </c:valAx>
      <c:dateAx>
        <c:axId val="9980192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592811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6148923152227108"/>
          <c:w val="0.99083624031007766"/>
          <c:h val="0.138510768477728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9487726098191218E-2"/>
          <c:y val="3.904674498286833E-2"/>
          <c:w val="0.85212015503875982"/>
          <c:h val="0.67742611770649153"/>
        </c:manualLayout>
      </c:layout>
      <c:lineChart>
        <c:grouping val="standard"/>
        <c:varyColors val="0"/>
        <c:ser>
          <c:idx val="5"/>
          <c:order val="0"/>
          <c:tx>
            <c:v>Real (BRL)</c:v>
          </c:tx>
          <c:spPr>
            <a:ln w="28575" cap="rnd">
              <a:solidFill>
                <a:srgbClr val="1488CA"/>
              </a:solidFill>
              <a:round/>
            </a:ln>
            <a:effectLst/>
          </c:spPr>
          <c:marker>
            <c:symbol val="none"/>
          </c:marker>
          <c:cat>
            <c:numRef>
              <c:f>Cambio!$A$7:$A$18200</c:f>
              <c:numCache>
                <c:formatCode>m/d/yyyy</c:formatCode>
                <c:ptCount val="18194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Cambio!$B$7:$B$18200</c:f>
              <c:numCache>
                <c:formatCode>General</c:formatCode>
                <c:ptCount val="18194"/>
                <c:pt idx="0">
                  <c:v>3.7786</c:v>
                </c:pt>
                <c:pt idx="1">
                  <c:v>3.7786</c:v>
                </c:pt>
                <c:pt idx="2">
                  <c:v>3.8393000000000002</c:v>
                </c:pt>
                <c:pt idx="3">
                  <c:v>3.8759000000000001</c:v>
                </c:pt>
                <c:pt idx="4">
                  <c:v>3.8658000000000001</c:v>
                </c:pt>
                <c:pt idx="5">
                  <c:v>3.8410000000000002</c:v>
                </c:pt>
                <c:pt idx="6">
                  <c:v>3.8113999999999999</c:v>
                </c:pt>
                <c:pt idx="7">
                  <c:v>3.8170000000000002</c:v>
                </c:pt>
                <c:pt idx="8">
                  <c:v>3.8447</c:v>
                </c:pt>
                <c:pt idx="9">
                  <c:v>3.8144</c:v>
                </c:pt>
                <c:pt idx="10">
                  <c:v>3.7917000000000001</c:v>
                </c:pt>
                <c:pt idx="11">
                  <c:v>3.7890999999999999</c:v>
                </c:pt>
                <c:pt idx="12">
                  <c:v>3.7763</c:v>
                </c:pt>
                <c:pt idx="13">
                  <c:v>3.7932000000000001</c:v>
                </c:pt>
                <c:pt idx="14">
                  <c:v>3.9064999999999999</c:v>
                </c:pt>
                <c:pt idx="15">
                  <c:v>3.8542999999999998</c:v>
                </c:pt>
                <c:pt idx="16">
                  <c:v>3.8754</c:v>
                </c:pt>
                <c:pt idx="17">
                  <c:v>3.9939999999999998</c:v>
                </c:pt>
                <c:pt idx="18">
                  <c:v>3.9009999999999998</c:v>
                </c:pt>
                <c:pt idx="19">
                  <c:v>3.9205000000000001</c:v>
                </c:pt>
                <c:pt idx="20">
                  <c:v>3.851</c:v>
                </c:pt>
                <c:pt idx="21">
                  <c:v>3.8536999999999999</c:v>
                </c:pt>
                <c:pt idx="22">
                  <c:v>3.8711000000000002</c:v>
                </c:pt>
                <c:pt idx="23">
                  <c:v>3.8588</c:v>
                </c:pt>
                <c:pt idx="24">
                  <c:v>3.8734999999999999</c:v>
                </c:pt>
                <c:pt idx="25">
                  <c:v>3.8509000000000002</c:v>
                </c:pt>
                <c:pt idx="26">
                  <c:v>3.8505000000000003</c:v>
                </c:pt>
                <c:pt idx="27">
                  <c:v>3.8250999999999999</c:v>
                </c:pt>
                <c:pt idx="28">
                  <c:v>3.8604000000000003</c:v>
                </c:pt>
                <c:pt idx="29">
                  <c:v>3.8816000000000002</c:v>
                </c:pt>
                <c:pt idx="30">
                  <c:v>3.8723000000000001</c:v>
                </c:pt>
                <c:pt idx="31">
                  <c:v>3.9049</c:v>
                </c:pt>
                <c:pt idx="32">
                  <c:v>3.9407999999999999</c:v>
                </c:pt>
                <c:pt idx="33">
                  <c:v>3.9271000000000003</c:v>
                </c:pt>
                <c:pt idx="34">
                  <c:v>3.9271000000000003</c:v>
                </c:pt>
                <c:pt idx="35">
                  <c:v>3.9363000000000001</c:v>
                </c:pt>
                <c:pt idx="36">
                  <c:v>3.9215999999999998</c:v>
                </c:pt>
                <c:pt idx="37">
                  <c:v>3.9922</c:v>
                </c:pt>
                <c:pt idx="38">
                  <c:v>3.9500999999999999</c:v>
                </c:pt>
                <c:pt idx="39">
                  <c:v>3.9314999999999998</c:v>
                </c:pt>
                <c:pt idx="40">
                  <c:v>3.9431000000000003</c:v>
                </c:pt>
                <c:pt idx="41">
                  <c:v>3.9210000000000003</c:v>
                </c:pt>
                <c:pt idx="42">
                  <c:v>3.9210000000000003</c:v>
                </c:pt>
                <c:pt idx="43">
                  <c:v>3.9660000000000002</c:v>
                </c:pt>
                <c:pt idx="44">
                  <c:v>3.9379999999999997</c:v>
                </c:pt>
                <c:pt idx="45">
                  <c:v>3.9697</c:v>
                </c:pt>
                <c:pt idx="46">
                  <c:v>3.9704999999999999</c:v>
                </c:pt>
                <c:pt idx="47">
                  <c:v>3.9285999999999999</c:v>
                </c:pt>
                <c:pt idx="48">
                  <c:v>3.9472</c:v>
                </c:pt>
                <c:pt idx="49">
                  <c:v>3.9537</c:v>
                </c:pt>
                <c:pt idx="50">
                  <c:v>3.9937</c:v>
                </c:pt>
                <c:pt idx="51">
                  <c:v>3.9762</c:v>
                </c:pt>
                <c:pt idx="52">
                  <c:v>4.0016999999999996</c:v>
                </c:pt>
                <c:pt idx="53">
                  <c:v>4.0449000000000002</c:v>
                </c:pt>
                <c:pt idx="54">
                  <c:v>4.0991</c:v>
                </c:pt>
                <c:pt idx="55">
                  <c:v>4.0965999999999996</c:v>
                </c:pt>
                <c:pt idx="56">
                  <c:v>4.0392000000000001</c:v>
                </c:pt>
                <c:pt idx="57">
                  <c:v>4.0401999999999996</c:v>
                </c:pt>
                <c:pt idx="58">
                  <c:v>4.0407999999999999</c:v>
                </c:pt>
                <c:pt idx="59">
                  <c:v>4.0227000000000004</c:v>
                </c:pt>
                <c:pt idx="60">
                  <c:v>4.0422000000000002</c:v>
                </c:pt>
                <c:pt idx="61">
                  <c:v>4.0252999999999997</c:v>
                </c:pt>
                <c:pt idx="62">
                  <c:v>3.9731999999999998</c:v>
                </c:pt>
                <c:pt idx="63">
                  <c:v>3.9820000000000002</c:v>
                </c:pt>
                <c:pt idx="64">
                  <c:v>3.9232</c:v>
                </c:pt>
                <c:pt idx="65">
                  <c:v>3.8864000000000001</c:v>
                </c:pt>
                <c:pt idx="66">
                  <c:v>3.8567999999999998</c:v>
                </c:pt>
                <c:pt idx="67">
                  <c:v>3.8811999999999998</c:v>
                </c:pt>
                <c:pt idx="68">
                  <c:v>3.8811999999999998</c:v>
                </c:pt>
                <c:pt idx="69">
                  <c:v>3.8795000000000002</c:v>
                </c:pt>
                <c:pt idx="70">
                  <c:v>3.8887999999999998</c:v>
                </c:pt>
                <c:pt idx="71">
                  <c:v>3.8578999999999999</c:v>
                </c:pt>
                <c:pt idx="72">
                  <c:v>3.8673999999999999</c:v>
                </c:pt>
                <c:pt idx="73">
                  <c:v>3.8491</c:v>
                </c:pt>
                <c:pt idx="74">
                  <c:v>3.8967000000000001</c:v>
                </c:pt>
                <c:pt idx="75">
                  <c:v>3.8891</c:v>
                </c:pt>
                <c:pt idx="76">
                  <c:v>3.8605999999999998</c:v>
                </c:pt>
                <c:pt idx="77">
                  <c:v>3.8395000000000001</c:v>
                </c:pt>
                <c:pt idx="78">
                  <c:v>3.8395000000000001</c:v>
                </c:pt>
                <c:pt idx="79">
                  <c:v>3.8216000000000001</c:v>
                </c:pt>
                <c:pt idx="80">
                  <c:v>3.8254000000000001</c:v>
                </c:pt>
                <c:pt idx="81">
                  <c:v>3.8491999999999997</c:v>
                </c:pt>
                <c:pt idx="82">
                  <c:v>3.8441000000000001</c:v>
                </c:pt>
                <c:pt idx="83">
                  <c:v>3.8197000000000001</c:v>
                </c:pt>
                <c:pt idx="84">
                  <c:v>3.8498999999999999</c:v>
                </c:pt>
                <c:pt idx="85">
                  <c:v>3.8410000000000002</c:v>
                </c:pt>
                <c:pt idx="86">
                  <c:v>3.8481999999999998</c:v>
                </c:pt>
                <c:pt idx="87">
                  <c:v>3.8294999999999999</c:v>
                </c:pt>
                <c:pt idx="88">
                  <c:v>3.8021000000000003</c:v>
                </c:pt>
                <c:pt idx="89">
                  <c:v>3.8216999999999999</c:v>
                </c:pt>
                <c:pt idx="90">
                  <c:v>3.8071000000000002</c:v>
                </c:pt>
                <c:pt idx="91">
                  <c:v>3.7909999999999999</c:v>
                </c:pt>
                <c:pt idx="92">
                  <c:v>3.7542999999999997</c:v>
                </c:pt>
                <c:pt idx="93">
                  <c:v>3.7547000000000001</c:v>
                </c:pt>
                <c:pt idx="94">
                  <c:v>3.7368999999999999</c:v>
                </c:pt>
                <c:pt idx="95">
                  <c:v>3.7570000000000001</c:v>
                </c:pt>
                <c:pt idx="96">
                  <c:v>3.7694000000000001</c:v>
                </c:pt>
                <c:pt idx="97">
                  <c:v>3.7650000000000001</c:v>
                </c:pt>
                <c:pt idx="98">
                  <c:v>3.7214999999999998</c:v>
                </c:pt>
                <c:pt idx="99">
                  <c:v>3.7492000000000001</c:v>
                </c:pt>
                <c:pt idx="100">
                  <c:v>3.7406000000000001</c:v>
                </c:pt>
                <c:pt idx="101">
                  <c:v>3.7749000000000001</c:v>
                </c:pt>
                <c:pt idx="102">
                  <c:v>3.7755000000000001</c:v>
                </c:pt>
                <c:pt idx="103">
                  <c:v>3.7791999999999999</c:v>
                </c:pt>
                <c:pt idx="104">
                  <c:v>3.7774999999999999</c:v>
                </c:pt>
                <c:pt idx="105">
                  <c:v>3.7818000000000001</c:v>
                </c:pt>
                <c:pt idx="106">
                  <c:v>3.7907999999999999</c:v>
                </c:pt>
                <c:pt idx="107">
                  <c:v>3.8148</c:v>
                </c:pt>
                <c:pt idx="108">
                  <c:v>3.8403999999999998</c:v>
                </c:pt>
                <c:pt idx="109">
                  <c:v>3.8895</c:v>
                </c:pt>
                <c:pt idx="110">
                  <c:v>3.9773000000000001</c:v>
                </c:pt>
                <c:pt idx="111">
                  <c:v>3.9618000000000002</c:v>
                </c:pt>
                <c:pt idx="112">
                  <c:v>3.9706000000000001</c:v>
                </c:pt>
                <c:pt idx="113">
                  <c:v>3.9198</c:v>
                </c:pt>
                <c:pt idx="114">
                  <c:v>3.9417999999999997</c:v>
                </c:pt>
                <c:pt idx="115">
                  <c:v>3.9845000000000002</c:v>
                </c:pt>
                <c:pt idx="116">
                  <c:v>3.9670999999999998</c:v>
                </c:pt>
                <c:pt idx="117">
                  <c:v>4.0519999999999996</c:v>
                </c:pt>
                <c:pt idx="118">
                  <c:v>3.9925000000000002</c:v>
                </c:pt>
                <c:pt idx="119">
                  <c:v>4.0058999999999996</c:v>
                </c:pt>
                <c:pt idx="120">
                  <c:v>4.0744999999999996</c:v>
                </c:pt>
                <c:pt idx="121">
                  <c:v>4.0555000000000003</c:v>
                </c:pt>
                <c:pt idx="122">
                  <c:v>4.0270000000000001</c:v>
                </c:pt>
                <c:pt idx="123">
                  <c:v>4.0712999999999999</c:v>
                </c:pt>
                <c:pt idx="124">
                  <c:v>4.1223000000000001</c:v>
                </c:pt>
                <c:pt idx="125">
                  <c:v>4.1569000000000003</c:v>
                </c:pt>
                <c:pt idx="126">
                  <c:v>4.1304999999999996</c:v>
                </c:pt>
                <c:pt idx="127">
                  <c:v>4.1681999999999997</c:v>
                </c:pt>
                <c:pt idx="128">
                  <c:v>4.1706000000000003</c:v>
                </c:pt>
                <c:pt idx="129">
                  <c:v>4.1452999999999998</c:v>
                </c:pt>
                <c:pt idx="130">
                  <c:v>4.1879999999999997</c:v>
                </c:pt>
                <c:pt idx="131">
                  <c:v>4.1677</c:v>
                </c:pt>
                <c:pt idx="132">
                  <c:v>4.0949</c:v>
                </c:pt>
                <c:pt idx="133">
                  <c:v>4.1096000000000004</c:v>
                </c:pt>
                <c:pt idx="134">
                  <c:v>4.0605000000000002</c:v>
                </c:pt>
                <c:pt idx="135">
                  <c:v>4.0961999999999996</c:v>
                </c:pt>
                <c:pt idx="136">
                  <c:v>4.0814000000000004</c:v>
                </c:pt>
                <c:pt idx="137">
                  <c:v>4.0678999999999998</c:v>
                </c:pt>
                <c:pt idx="138">
                  <c:v>4.0620000000000003</c:v>
                </c:pt>
                <c:pt idx="139">
                  <c:v>4.0871000000000004</c:v>
                </c:pt>
                <c:pt idx="140">
                  <c:v>4.0804</c:v>
                </c:pt>
                <c:pt idx="141">
                  <c:v>4.0774999999999997</c:v>
                </c:pt>
                <c:pt idx="142">
                  <c:v>4.1109</c:v>
                </c:pt>
                <c:pt idx="143">
                  <c:v>4.1673</c:v>
                </c:pt>
                <c:pt idx="144">
                  <c:v>4.1470000000000002</c:v>
                </c:pt>
                <c:pt idx="145">
                  <c:v>4.1646000000000001</c:v>
                </c:pt>
                <c:pt idx="146">
                  <c:v>4.1654999999999998</c:v>
                </c:pt>
                <c:pt idx="147">
                  <c:v>4.1479999999999997</c:v>
                </c:pt>
                <c:pt idx="148">
                  <c:v>4.1691000000000003</c:v>
                </c:pt>
                <c:pt idx="149">
                  <c:v>4.1597</c:v>
                </c:pt>
                <c:pt idx="150">
                  <c:v>4.1562000000000001</c:v>
                </c:pt>
                <c:pt idx="151">
                  <c:v>4.1593999999999998</c:v>
                </c:pt>
                <c:pt idx="152">
                  <c:v>4.1296999999999997</c:v>
                </c:pt>
                <c:pt idx="153">
                  <c:v>4.0815000000000001</c:v>
                </c:pt>
                <c:pt idx="154">
                  <c:v>4.0560999999999998</c:v>
                </c:pt>
                <c:pt idx="155">
                  <c:v>4.1074000000000002</c:v>
                </c:pt>
                <c:pt idx="156">
                  <c:v>4.0952999999999999</c:v>
                </c:pt>
                <c:pt idx="157">
                  <c:v>4.1097999999999999</c:v>
                </c:pt>
                <c:pt idx="158">
                  <c:v>4.1082999999999998</c:v>
                </c:pt>
                <c:pt idx="159">
                  <c:v>4.1097999999999999</c:v>
                </c:pt>
                <c:pt idx="160">
                  <c:v>4.1262999999999996</c:v>
                </c:pt>
                <c:pt idx="161">
                  <c:v>4.1802999999999999</c:v>
                </c:pt>
                <c:pt idx="162">
                  <c:v>4.1543999999999999</c:v>
                </c:pt>
                <c:pt idx="163">
                  <c:v>4.1641000000000004</c:v>
                </c:pt>
                <c:pt idx="164">
                  <c:v>4.1127000000000002</c:v>
                </c:pt>
                <c:pt idx="165">
                  <c:v>4.1295999999999999</c:v>
                </c:pt>
                <c:pt idx="166">
                  <c:v>4.0830000000000002</c:v>
                </c:pt>
                <c:pt idx="167">
                  <c:v>4.0364000000000004</c:v>
                </c:pt>
                <c:pt idx="168">
                  <c:v>4.0429000000000004</c:v>
                </c:pt>
                <c:pt idx="169">
                  <c:v>4.0030999999999999</c:v>
                </c:pt>
                <c:pt idx="170">
                  <c:v>3.9925000000000002</c:v>
                </c:pt>
                <c:pt idx="171">
                  <c:v>3.9992000000000001</c:v>
                </c:pt>
                <c:pt idx="172">
                  <c:v>3.992</c:v>
                </c:pt>
                <c:pt idx="173">
                  <c:v>4.0183</c:v>
                </c:pt>
                <c:pt idx="174">
                  <c:v>3.9914000000000001</c:v>
                </c:pt>
                <c:pt idx="175">
                  <c:v>4.0172999999999996</c:v>
                </c:pt>
                <c:pt idx="176">
                  <c:v>3.9925999999999999</c:v>
                </c:pt>
                <c:pt idx="177">
                  <c:v>4.0747999999999998</c:v>
                </c:pt>
                <c:pt idx="178">
                  <c:v>4.101</c:v>
                </c:pt>
                <c:pt idx="179">
                  <c:v>4.1676000000000002</c:v>
                </c:pt>
                <c:pt idx="180">
                  <c:v>4.1478000000000002</c:v>
                </c:pt>
                <c:pt idx="181">
                  <c:v>4.1642000000000001</c:v>
                </c:pt>
                <c:pt idx="182">
                  <c:v>4.1768000000000001</c:v>
                </c:pt>
                <c:pt idx="183">
                  <c:v>4.1891999999999996</c:v>
                </c:pt>
                <c:pt idx="184">
                  <c:v>4.1891999999999996</c:v>
                </c:pt>
                <c:pt idx="185">
                  <c:v>4.2087000000000003</c:v>
                </c:pt>
                <c:pt idx="186">
                  <c:v>4.1993999999999998</c:v>
                </c:pt>
                <c:pt idx="187">
                  <c:v>4.2031999999999998</c:v>
                </c:pt>
                <c:pt idx="188">
                  <c:v>4.1950000000000003</c:v>
                </c:pt>
                <c:pt idx="189">
                  <c:v>4.1959999999999997</c:v>
                </c:pt>
                <c:pt idx="190">
                  <c:v>4.2275999999999998</c:v>
                </c:pt>
                <c:pt idx="191">
                  <c:v>4.2385999999999999</c:v>
                </c:pt>
                <c:pt idx="192">
                  <c:v>4.2591999999999999</c:v>
                </c:pt>
                <c:pt idx="193">
                  <c:v>4.2119</c:v>
                </c:pt>
                <c:pt idx="194">
                  <c:v>4.2371999999999996</c:v>
                </c:pt>
                <c:pt idx="195">
                  <c:v>4.2168999999999999</c:v>
                </c:pt>
                <c:pt idx="196">
                  <c:v>4.2049000000000003</c:v>
                </c:pt>
                <c:pt idx="197">
                  <c:v>4.2069000000000001</c:v>
                </c:pt>
                <c:pt idx="198">
                  <c:v>4.1872999999999996</c:v>
                </c:pt>
                <c:pt idx="199">
                  <c:v>4.1394000000000002</c:v>
                </c:pt>
                <c:pt idx="200">
                  <c:v>4.1398999999999999</c:v>
                </c:pt>
                <c:pt idx="201">
                  <c:v>4.1455000000000002</c:v>
                </c:pt>
                <c:pt idx="202">
                  <c:v>4.1178999999999997</c:v>
                </c:pt>
                <c:pt idx="203">
                  <c:v>4.0910000000000002</c:v>
                </c:pt>
                <c:pt idx="204">
                  <c:v>4.1075999999999997</c:v>
                </c:pt>
                <c:pt idx="205">
                  <c:v>4.0580999999999996</c:v>
                </c:pt>
                <c:pt idx="206">
                  <c:v>4.0720999999999998</c:v>
                </c:pt>
                <c:pt idx="207">
                  <c:v>4.0674000000000001</c:v>
                </c:pt>
                <c:pt idx="208">
                  <c:v>4.0654000000000003</c:v>
                </c:pt>
                <c:pt idx="209">
                  <c:v>4.0978000000000003</c:v>
                </c:pt>
                <c:pt idx="210">
                  <c:v>4.0785</c:v>
                </c:pt>
                <c:pt idx="211">
                  <c:v>4.0907</c:v>
                </c:pt>
                <c:pt idx="212">
                  <c:v>4.0907</c:v>
                </c:pt>
                <c:pt idx="213">
                  <c:v>4.0537999999999998</c:v>
                </c:pt>
                <c:pt idx="214">
                  <c:v>4.0468999999999999</c:v>
                </c:pt>
                <c:pt idx="215">
                  <c:v>4.0227000000000004</c:v>
                </c:pt>
                <c:pt idx="216">
                  <c:v>4.0304000000000002</c:v>
                </c:pt>
                <c:pt idx="217">
                  <c:v>4.0304000000000002</c:v>
                </c:pt>
                <c:pt idx="218">
                  <c:v>4.024</c:v>
                </c:pt>
                <c:pt idx="219">
                  <c:v>4.0587999999999997</c:v>
                </c:pt>
                <c:pt idx="220">
                  <c:v>4.0644</c:v>
                </c:pt>
                <c:pt idx="221">
                  <c:v>4.0658000000000003</c:v>
                </c:pt>
                <c:pt idx="222">
                  <c:v>4.0648999999999997</c:v>
                </c:pt>
                <c:pt idx="223">
                  <c:v>4.0898000000000003</c:v>
                </c:pt>
                <c:pt idx="224">
                  <c:v>4.0980999999999996</c:v>
                </c:pt>
                <c:pt idx="225">
                  <c:v>4.1425000000000001</c:v>
                </c:pt>
                <c:pt idx="226">
                  <c:v>4.1318999999999999</c:v>
                </c:pt>
                <c:pt idx="227">
                  <c:v>4.1830999999999996</c:v>
                </c:pt>
                <c:pt idx="228">
                  <c:v>4.1839000000000004</c:v>
                </c:pt>
                <c:pt idx="229">
                  <c:v>4.1616</c:v>
                </c:pt>
                <c:pt idx="230">
                  <c:v>4.1872999999999996</c:v>
                </c:pt>
                <c:pt idx="231">
                  <c:v>4.2135999999999996</c:v>
                </c:pt>
                <c:pt idx="232">
                  <c:v>4.1805000000000003</c:v>
                </c:pt>
                <c:pt idx="233">
                  <c:v>4.17</c:v>
                </c:pt>
                <c:pt idx="234">
                  <c:v>4.1825999999999999</c:v>
                </c:pt>
                <c:pt idx="235">
                  <c:v>4.2107999999999999</c:v>
                </c:pt>
                <c:pt idx="236">
                  <c:v>4.1904000000000003</c:v>
                </c:pt>
                <c:pt idx="237">
                  <c:v>4.2249999999999996</c:v>
                </c:pt>
                <c:pt idx="238">
                  <c:v>4.2472000000000003</c:v>
                </c:pt>
                <c:pt idx="239">
                  <c:v>4.2828999999999997</c:v>
                </c:pt>
                <c:pt idx="240">
                  <c:v>4.2469000000000001</c:v>
                </c:pt>
                <c:pt idx="241">
                  <c:v>4.2545999999999999</c:v>
                </c:pt>
                <c:pt idx="242">
                  <c:v>4.2412000000000001</c:v>
                </c:pt>
                <c:pt idx="243">
                  <c:v>4.2824999999999998</c:v>
                </c:pt>
                <c:pt idx="244">
                  <c:v>4.3174999999999999</c:v>
                </c:pt>
                <c:pt idx="245">
                  <c:v>4.3254999999999999</c:v>
                </c:pt>
                <c:pt idx="246">
                  <c:v>4.3301999999999996</c:v>
                </c:pt>
                <c:pt idx="247">
                  <c:v>4.3529</c:v>
                </c:pt>
                <c:pt idx="248">
                  <c:v>4.3536999999999999</c:v>
                </c:pt>
                <c:pt idx="249">
                  <c:v>4.2915000000000001</c:v>
                </c:pt>
                <c:pt idx="250">
                  <c:v>4.3277000000000001</c:v>
                </c:pt>
                <c:pt idx="251">
                  <c:v>4.3621999999999996</c:v>
                </c:pt>
                <c:pt idx="252">
                  <c:v>4.3639000000000001</c:v>
                </c:pt>
                <c:pt idx="253">
                  <c:v>4.3903999999999996</c:v>
                </c:pt>
                <c:pt idx="254">
                  <c:v>4.3884999999999996</c:v>
                </c:pt>
                <c:pt idx="255">
                  <c:v>4.3884999999999996</c:v>
                </c:pt>
                <c:pt idx="256">
                  <c:v>4.3884999999999996</c:v>
                </c:pt>
                <c:pt idx="257">
                  <c:v>4.4496000000000002</c:v>
                </c:pt>
                <c:pt idx="258">
                  <c:v>4.4911000000000003</c:v>
                </c:pt>
                <c:pt idx="259">
                  <c:v>4.4719999999999995</c:v>
                </c:pt>
                <c:pt idx="260">
                  <c:v>4.4744000000000002</c:v>
                </c:pt>
                <c:pt idx="261">
                  <c:v>4.5077999999999996</c:v>
                </c:pt>
                <c:pt idx="262">
                  <c:v>4.5792999999999999</c:v>
                </c:pt>
                <c:pt idx="263">
                  <c:v>4.6166999999999998</c:v>
                </c:pt>
                <c:pt idx="264">
                  <c:v>4.6273999999999997</c:v>
                </c:pt>
                <c:pt idx="265">
                  <c:v>4.7219999999999995</c:v>
                </c:pt>
                <c:pt idx="266">
                  <c:v>4.6428000000000003</c:v>
                </c:pt>
                <c:pt idx="267">
                  <c:v>4.8151999999999999</c:v>
                </c:pt>
                <c:pt idx="268">
                  <c:v>4.7954999999999997</c:v>
                </c:pt>
                <c:pt idx="269">
                  <c:v>4.8345000000000002</c:v>
                </c:pt>
                <c:pt idx="270">
                  <c:v>5.0004</c:v>
                </c:pt>
                <c:pt idx="271">
                  <c:v>5.0091999999999999</c:v>
                </c:pt>
                <c:pt idx="272">
                  <c:v>5.1089000000000002</c:v>
                </c:pt>
                <c:pt idx="273">
                  <c:v>5.0960999999999999</c:v>
                </c:pt>
                <c:pt idx="274">
                  <c:v>5.0640000000000001</c:v>
                </c:pt>
                <c:pt idx="275">
                  <c:v>5.1459999999999999</c:v>
                </c:pt>
                <c:pt idx="276">
                  <c:v>5.0972</c:v>
                </c:pt>
                <c:pt idx="277">
                  <c:v>5.0362999999999998</c:v>
                </c:pt>
                <c:pt idx="278">
                  <c:v>5.0233999999999996</c:v>
                </c:pt>
                <c:pt idx="279">
                  <c:v>5.1002999999999998</c:v>
                </c:pt>
                <c:pt idx="280">
                  <c:v>5.1936999999999998</c:v>
                </c:pt>
                <c:pt idx="281">
                  <c:v>5.2058999999999997</c:v>
                </c:pt>
                <c:pt idx="282">
                  <c:v>5.25</c:v>
                </c:pt>
                <c:pt idx="283">
                  <c:v>5.2539999999999996</c:v>
                </c:pt>
                <c:pt idx="284">
                  <c:v>5.3518999999999997</c:v>
                </c:pt>
                <c:pt idx="285">
                  <c:v>5.2821999999999996</c:v>
                </c:pt>
                <c:pt idx="286">
                  <c:v>5.2237</c:v>
                </c:pt>
                <c:pt idx="287">
                  <c:v>5.1219000000000001</c:v>
                </c:pt>
                <c:pt idx="288">
                  <c:v>5.1082000000000001</c:v>
                </c:pt>
                <c:pt idx="289">
                  <c:v>5.1082000000000001</c:v>
                </c:pt>
                <c:pt idx="290">
                  <c:v>5.2012</c:v>
                </c:pt>
                <c:pt idx="291">
                  <c:v>5.1635</c:v>
                </c:pt>
                <c:pt idx="292">
                  <c:v>5.2379999999999995</c:v>
                </c:pt>
                <c:pt idx="293">
                  <c:v>5.2342000000000004</c:v>
                </c:pt>
                <c:pt idx="294">
                  <c:v>5.2348999999999997</c:v>
                </c:pt>
                <c:pt idx="295">
                  <c:v>5.3170000000000002</c:v>
                </c:pt>
                <c:pt idx="296">
                  <c:v>5.3170000000000002</c:v>
                </c:pt>
                <c:pt idx="297">
                  <c:v>5.4579000000000004</c:v>
                </c:pt>
                <c:pt idx="298">
                  <c:v>5.5358000000000001</c:v>
                </c:pt>
                <c:pt idx="299">
                  <c:v>5.5822000000000003</c:v>
                </c:pt>
                <c:pt idx="300">
                  <c:v>5.6509</c:v>
                </c:pt>
                <c:pt idx="301">
                  <c:v>5.5004</c:v>
                </c:pt>
                <c:pt idx="302">
                  <c:v>5.3365</c:v>
                </c:pt>
                <c:pt idx="303">
                  <c:v>5.4866000000000001</c:v>
                </c:pt>
                <c:pt idx="304">
                  <c:v>5.4866000000000001</c:v>
                </c:pt>
                <c:pt idx="305">
                  <c:v>5.5441000000000003</c:v>
                </c:pt>
                <c:pt idx="306">
                  <c:v>5.5788000000000002</c:v>
                </c:pt>
                <c:pt idx="307">
                  <c:v>5.7179000000000002</c:v>
                </c:pt>
                <c:pt idx="308">
                  <c:v>5.8361000000000001</c:v>
                </c:pt>
                <c:pt idx="309">
                  <c:v>5.7347000000000001</c:v>
                </c:pt>
                <c:pt idx="310">
                  <c:v>5.8189000000000002</c:v>
                </c:pt>
                <c:pt idx="311">
                  <c:v>5.8863000000000003</c:v>
                </c:pt>
                <c:pt idx="312">
                  <c:v>5.8870000000000005</c:v>
                </c:pt>
                <c:pt idx="313">
                  <c:v>5.8123000000000005</c:v>
                </c:pt>
                <c:pt idx="314">
                  <c:v>5.8562000000000003</c:v>
                </c:pt>
                <c:pt idx="315">
                  <c:v>5.7161999999999997</c:v>
                </c:pt>
                <c:pt idx="316">
                  <c:v>5.7572999999999999</c:v>
                </c:pt>
                <c:pt idx="317">
                  <c:v>5.6932999999999998</c:v>
                </c:pt>
                <c:pt idx="318">
                  <c:v>5.5536000000000003</c:v>
                </c:pt>
                <c:pt idx="319">
                  <c:v>5.5320999999999998</c:v>
                </c:pt>
                <c:pt idx="320">
                  <c:v>5.4451999999999998</c:v>
                </c:pt>
                <c:pt idx="321">
                  <c:v>5.3502000000000001</c:v>
                </c:pt>
                <c:pt idx="322">
                  <c:v>5.2728000000000002</c:v>
                </c:pt>
                <c:pt idx="323">
                  <c:v>5.4089999999999998</c:v>
                </c:pt>
                <c:pt idx="324">
                  <c:v>5.3362999999999996</c:v>
                </c:pt>
                <c:pt idx="325">
                  <c:v>5.3662999999999998</c:v>
                </c:pt>
                <c:pt idx="326">
                  <c:v>5.2026000000000003</c:v>
                </c:pt>
                <c:pt idx="327">
                  <c:v>5.0650000000000004</c:v>
                </c:pt>
                <c:pt idx="328">
                  <c:v>5.1181000000000001</c:v>
                </c:pt>
                <c:pt idx="329">
                  <c:v>4.9619</c:v>
                </c:pt>
                <c:pt idx="330">
                  <c:v>4.8201000000000001</c:v>
                </c:pt>
                <c:pt idx="331">
                  <c:v>4.9009999999999998</c:v>
                </c:pt>
                <c:pt idx="332">
                  <c:v>4.9749999999999996</c:v>
                </c:pt>
                <c:pt idx="333">
                  <c:v>4.9749999999999996</c:v>
                </c:pt>
                <c:pt idx="334">
                  <c:v>5.0496999999999996</c:v>
                </c:pt>
                <c:pt idx="335">
                  <c:v>5.1563999999999997</c:v>
                </c:pt>
                <c:pt idx="336">
                  <c:v>5.2445000000000004</c:v>
                </c:pt>
                <c:pt idx="337">
                  <c:v>5.2283999999999997</c:v>
                </c:pt>
                <c:pt idx="338">
                  <c:v>5.3780999999999999</c:v>
                </c:pt>
                <c:pt idx="339">
                  <c:v>5.3113999999999999</c:v>
                </c:pt>
                <c:pt idx="340">
                  <c:v>5.2544000000000004</c:v>
                </c:pt>
                <c:pt idx="341">
                  <c:v>5.1543999999999999</c:v>
                </c:pt>
                <c:pt idx="342">
                  <c:v>5.3475999999999999</c:v>
                </c:pt>
                <c:pt idx="343">
                  <c:v>5.3627000000000002</c:v>
                </c:pt>
                <c:pt idx="344">
                  <c:v>5.4859</c:v>
                </c:pt>
                <c:pt idx="345">
                  <c:v>5.4044999999999996</c:v>
                </c:pt>
                <c:pt idx="346">
                  <c:v>5.4676</c:v>
                </c:pt>
                <c:pt idx="347">
                  <c:v>5.3197999999999999</c:v>
                </c:pt>
                <c:pt idx="348">
                  <c:v>5.3621999999999996</c:v>
                </c:pt>
                <c:pt idx="349">
                  <c:v>5.3156999999999996</c:v>
                </c:pt>
                <c:pt idx="350">
                  <c:v>5.3575999999999997</c:v>
                </c:pt>
                <c:pt idx="351">
                  <c:v>5.3814000000000002</c:v>
                </c:pt>
                <c:pt idx="352">
                  <c:v>5.3385999999999996</c:v>
                </c:pt>
                <c:pt idx="353">
                  <c:v>5.3434999999999997</c:v>
                </c:pt>
                <c:pt idx="354">
                  <c:v>5.3254000000000001</c:v>
                </c:pt>
                <c:pt idx="355">
                  <c:v>5.4061000000000003</c:v>
                </c:pt>
                <c:pt idx="356">
                  <c:v>5.3685</c:v>
                </c:pt>
                <c:pt idx="357">
                  <c:v>5.3704999999999998</c:v>
                </c:pt>
                <c:pt idx="358">
                  <c:v>5.3315000000000001</c:v>
                </c:pt>
                <c:pt idx="359">
                  <c:v>5.3861999999999997</c:v>
                </c:pt>
                <c:pt idx="360">
                  <c:v>5.3334999999999999</c:v>
                </c:pt>
                <c:pt idx="361">
                  <c:v>5.1733000000000002</c:v>
                </c:pt>
                <c:pt idx="362">
                  <c:v>5.1184000000000003</c:v>
                </c:pt>
                <c:pt idx="363">
                  <c:v>5.2141999999999999</c:v>
                </c:pt>
                <c:pt idx="364">
                  <c:v>5.2324000000000002</c:v>
                </c:pt>
                <c:pt idx="365">
                  <c:v>5.1505999999999998</c:v>
                </c:pt>
                <c:pt idx="366">
                  <c:v>5.157</c:v>
                </c:pt>
                <c:pt idx="367">
                  <c:v>5.1695000000000002</c:v>
                </c:pt>
                <c:pt idx="368">
                  <c:v>5.1551999999999998</c:v>
                </c:pt>
                <c:pt idx="369">
                  <c:v>5.2210000000000001</c:v>
                </c:pt>
                <c:pt idx="370">
                  <c:v>5.3220000000000001</c:v>
                </c:pt>
                <c:pt idx="371">
                  <c:v>5.2865000000000002</c:v>
                </c:pt>
                <c:pt idx="372">
                  <c:v>5.2935999999999996</c:v>
                </c:pt>
                <c:pt idx="373">
                  <c:v>5.3324999999999996</c:v>
                </c:pt>
                <c:pt idx="374">
                  <c:v>5.4383999999999997</c:v>
                </c:pt>
                <c:pt idx="375">
                  <c:v>5.4813000000000001</c:v>
                </c:pt>
                <c:pt idx="376">
                  <c:v>5.3812999999999995</c:v>
                </c:pt>
                <c:pt idx="377">
                  <c:v>5.4306999999999999</c:v>
                </c:pt>
                <c:pt idx="378">
                  <c:v>5.3701999999999996</c:v>
                </c:pt>
                <c:pt idx="379">
                  <c:v>5.4230999999999998</c:v>
                </c:pt>
                <c:pt idx="380">
                  <c:v>5.5111999999999997</c:v>
                </c:pt>
                <c:pt idx="381">
                  <c:v>5.4679000000000002</c:v>
                </c:pt>
                <c:pt idx="382">
                  <c:v>5.5572999999999997</c:v>
                </c:pt>
                <c:pt idx="383">
                  <c:v>5.5590000000000002</c:v>
                </c:pt>
                <c:pt idx="384">
                  <c:v>5.6201999999999996</c:v>
                </c:pt>
                <c:pt idx="385">
                  <c:v>5.6111000000000004</c:v>
                </c:pt>
                <c:pt idx="386">
                  <c:v>5.5087999999999999</c:v>
                </c:pt>
                <c:pt idx="387">
                  <c:v>5.6117999999999997</c:v>
                </c:pt>
                <c:pt idx="388">
                  <c:v>5.5697000000000001</c:v>
                </c:pt>
                <c:pt idx="389">
                  <c:v>5.3891</c:v>
                </c:pt>
                <c:pt idx="390">
                  <c:v>5.4945000000000004</c:v>
                </c:pt>
                <c:pt idx="391">
                  <c:v>5.3968999999999996</c:v>
                </c:pt>
                <c:pt idx="392">
                  <c:v>5.3422999999999998</c:v>
                </c:pt>
                <c:pt idx="393">
                  <c:v>5.2926000000000002</c:v>
                </c:pt>
                <c:pt idx="394">
                  <c:v>5.3015999999999996</c:v>
                </c:pt>
                <c:pt idx="395">
                  <c:v>5.3015999999999996</c:v>
                </c:pt>
                <c:pt idx="396">
                  <c:v>5.3621999999999996</c:v>
                </c:pt>
                <c:pt idx="397">
                  <c:v>5.3085000000000004</c:v>
                </c:pt>
                <c:pt idx="398">
                  <c:v>5.3202999999999996</c:v>
                </c:pt>
                <c:pt idx="399">
                  <c:v>5.3196000000000003</c:v>
                </c:pt>
                <c:pt idx="400">
                  <c:v>5.2714999999999996</c:v>
                </c:pt>
                <c:pt idx="401">
                  <c:v>5.2769000000000004</c:v>
                </c:pt>
                <c:pt idx="402">
                  <c:v>5.2377000000000002</c:v>
                </c:pt>
                <c:pt idx="403">
                  <c:v>5.2394999999999996</c:v>
                </c:pt>
                <c:pt idx="404">
                  <c:v>5.3884999999999996</c:v>
                </c:pt>
                <c:pt idx="405">
                  <c:v>5.4146999999999998</c:v>
                </c:pt>
                <c:pt idx="406">
                  <c:v>5.4718999999999998</c:v>
                </c:pt>
                <c:pt idx="407">
                  <c:v>5.5964</c:v>
                </c:pt>
                <c:pt idx="408">
                  <c:v>5.5102000000000002</c:v>
                </c:pt>
                <c:pt idx="409">
                  <c:v>5.5625999999999998</c:v>
                </c:pt>
                <c:pt idx="410">
                  <c:v>5.6623999999999999</c:v>
                </c:pt>
                <c:pt idx="411">
                  <c:v>5.6329000000000002</c:v>
                </c:pt>
                <c:pt idx="412">
                  <c:v>5.6094999999999997</c:v>
                </c:pt>
                <c:pt idx="413">
                  <c:v>5.6460999999999997</c:v>
                </c:pt>
                <c:pt idx="414">
                  <c:v>5.6860999999999997</c:v>
                </c:pt>
                <c:pt idx="415">
                  <c:v>5.5754999999999999</c:v>
                </c:pt>
                <c:pt idx="416">
                  <c:v>5.5936000000000003</c:v>
                </c:pt>
                <c:pt idx="417">
                  <c:v>5.6116000000000001</c:v>
                </c:pt>
                <c:pt idx="418">
                  <c:v>5.601</c:v>
                </c:pt>
                <c:pt idx="419">
                  <c:v>5.5327000000000002</c:v>
                </c:pt>
                <c:pt idx="420">
                  <c:v>5.5327000000000002</c:v>
                </c:pt>
                <c:pt idx="421">
                  <c:v>5.5709</c:v>
                </c:pt>
                <c:pt idx="422">
                  <c:v>5.5926</c:v>
                </c:pt>
                <c:pt idx="423">
                  <c:v>5.6144999999999996</c:v>
                </c:pt>
                <c:pt idx="424">
                  <c:v>5.6462000000000003</c:v>
                </c:pt>
                <c:pt idx="425">
                  <c:v>5.6104000000000003</c:v>
                </c:pt>
                <c:pt idx="426">
                  <c:v>5.6059000000000001</c:v>
                </c:pt>
                <c:pt idx="427">
                  <c:v>5.6063999999999998</c:v>
                </c:pt>
                <c:pt idx="428">
                  <c:v>5.5915999999999997</c:v>
                </c:pt>
                <c:pt idx="429">
                  <c:v>5.6190999999999995</c:v>
                </c:pt>
                <c:pt idx="430">
                  <c:v>5.6246999999999998</c:v>
                </c:pt>
                <c:pt idx="431">
                  <c:v>5.7061999999999999</c:v>
                </c:pt>
                <c:pt idx="432">
                  <c:v>5.7491000000000003</c:v>
                </c:pt>
                <c:pt idx="433">
                  <c:v>5.7816000000000001</c:v>
                </c:pt>
                <c:pt idx="434">
                  <c:v>5.7450999999999999</c:v>
                </c:pt>
                <c:pt idx="435">
                  <c:v>5.7450999999999999</c:v>
                </c:pt>
                <c:pt idx="436">
                  <c:v>5.7523</c:v>
                </c:pt>
                <c:pt idx="437">
                  <c:v>5.6647999999999996</c:v>
                </c:pt>
                <c:pt idx="438">
                  <c:v>5.5402000000000005</c:v>
                </c:pt>
                <c:pt idx="439">
                  <c:v>5.3772000000000002</c:v>
                </c:pt>
                <c:pt idx="440">
                  <c:v>5.3803000000000001</c:v>
                </c:pt>
                <c:pt idx="441">
                  <c:v>5.4128999999999996</c:v>
                </c:pt>
                <c:pt idx="442">
                  <c:v>5.3997999999999999</c:v>
                </c:pt>
                <c:pt idx="443">
                  <c:v>5.4574999999999996</c:v>
                </c:pt>
                <c:pt idx="444">
                  <c:v>5.4634999999999998</c:v>
                </c:pt>
                <c:pt idx="445">
                  <c:v>5.4302999999999999</c:v>
                </c:pt>
                <c:pt idx="446">
                  <c:v>5.3246000000000002</c:v>
                </c:pt>
                <c:pt idx="447">
                  <c:v>5.3631000000000002</c:v>
                </c:pt>
                <c:pt idx="448">
                  <c:v>5.3087</c:v>
                </c:pt>
                <c:pt idx="449">
                  <c:v>5.3893000000000004</c:v>
                </c:pt>
                <c:pt idx="450">
                  <c:v>5.4337</c:v>
                </c:pt>
                <c:pt idx="451">
                  <c:v>5.3751999999999995</c:v>
                </c:pt>
                <c:pt idx="452">
                  <c:v>5.3167</c:v>
                </c:pt>
                <c:pt idx="453">
                  <c:v>5.3319999999999999</c:v>
                </c:pt>
                <c:pt idx="454">
                  <c:v>5.3372999999999999</c:v>
                </c:pt>
                <c:pt idx="455">
                  <c:v>5.3593999999999999</c:v>
                </c:pt>
                <c:pt idx="456">
                  <c:v>5.2183000000000002</c:v>
                </c:pt>
                <c:pt idx="457">
                  <c:v>5.2312000000000003</c:v>
                </c:pt>
                <c:pt idx="458">
                  <c:v>5.1577000000000002</c:v>
                </c:pt>
                <c:pt idx="459">
                  <c:v>5.1295000000000002</c:v>
                </c:pt>
                <c:pt idx="460">
                  <c:v>5.1067999999999998</c:v>
                </c:pt>
                <c:pt idx="461">
                  <c:v>5.1195000000000004</c:v>
                </c:pt>
                <c:pt idx="462">
                  <c:v>5.1683000000000003</c:v>
                </c:pt>
                <c:pt idx="463">
                  <c:v>5.0191999999999997</c:v>
                </c:pt>
                <c:pt idx="464">
                  <c:v>5.0594000000000001</c:v>
                </c:pt>
                <c:pt idx="465">
                  <c:v>5.1162999999999998</c:v>
                </c:pt>
                <c:pt idx="466">
                  <c:v>5.0829000000000004</c:v>
                </c:pt>
                <c:pt idx="467">
                  <c:v>5.0860000000000003</c:v>
                </c:pt>
                <c:pt idx="468">
                  <c:v>5.0664999999999996</c:v>
                </c:pt>
                <c:pt idx="469">
                  <c:v>5.0849000000000002</c:v>
                </c:pt>
                <c:pt idx="470">
                  <c:v>5.1273</c:v>
                </c:pt>
                <c:pt idx="471">
                  <c:v>5.1627999999999998</c:v>
                </c:pt>
                <c:pt idx="472">
                  <c:v>5.2053000000000003</c:v>
                </c:pt>
                <c:pt idx="473">
                  <c:v>5.1738999999999997</c:v>
                </c:pt>
                <c:pt idx="474">
                  <c:v>5.1738999999999997</c:v>
                </c:pt>
                <c:pt idx="475">
                  <c:v>5.2473000000000001</c:v>
                </c:pt>
                <c:pt idx="476">
                  <c:v>5.2039</c:v>
                </c:pt>
                <c:pt idx="477">
                  <c:v>5.1920000000000002</c:v>
                </c:pt>
                <c:pt idx="478">
                  <c:v>5.1985000000000001</c:v>
                </c:pt>
                <c:pt idx="479">
                  <c:v>5.1985000000000001</c:v>
                </c:pt>
                <c:pt idx="480">
                  <c:v>5.2717000000000001</c:v>
                </c:pt>
                <c:pt idx="481">
                  <c:v>5.2766000000000002</c:v>
                </c:pt>
                <c:pt idx="482">
                  <c:v>5.3006000000000002</c:v>
                </c:pt>
                <c:pt idx="483">
                  <c:v>5.4009</c:v>
                </c:pt>
                <c:pt idx="484">
                  <c:v>5.4211999999999998</c:v>
                </c:pt>
                <c:pt idx="485">
                  <c:v>5.5076999999999998</c:v>
                </c:pt>
                <c:pt idx="486">
                  <c:v>5.3212000000000002</c:v>
                </c:pt>
                <c:pt idx="487">
                  <c:v>5.3079000000000001</c:v>
                </c:pt>
                <c:pt idx="488">
                  <c:v>5.2056000000000004</c:v>
                </c:pt>
                <c:pt idx="489">
                  <c:v>5.3003</c:v>
                </c:pt>
                <c:pt idx="490">
                  <c:v>5.2973999999999997</c:v>
                </c:pt>
                <c:pt idx="491">
                  <c:v>5.3517999999999999</c:v>
                </c:pt>
                <c:pt idx="492">
                  <c:v>5.3083</c:v>
                </c:pt>
                <c:pt idx="493">
                  <c:v>5.3605</c:v>
                </c:pt>
                <c:pt idx="494">
                  <c:v>5.4705000000000004</c:v>
                </c:pt>
                <c:pt idx="495">
                  <c:v>5.4965000000000002</c:v>
                </c:pt>
                <c:pt idx="496">
                  <c:v>5.3502999999999998</c:v>
                </c:pt>
                <c:pt idx="497">
                  <c:v>5.4105999999999996</c:v>
                </c:pt>
                <c:pt idx="498">
                  <c:v>5.4405000000000001</c:v>
                </c:pt>
                <c:pt idx="499">
                  <c:v>5.4717000000000002</c:v>
                </c:pt>
                <c:pt idx="500">
                  <c:v>5.4457000000000004</c:v>
                </c:pt>
                <c:pt idx="501">
                  <c:v>5.3593999999999999</c:v>
                </c:pt>
                <c:pt idx="502">
                  <c:v>5.3783000000000003</c:v>
                </c:pt>
                <c:pt idx="503">
                  <c:v>5.4322999999999997</c:v>
                </c:pt>
                <c:pt idx="504">
                  <c:v>5.3766999999999996</c:v>
                </c:pt>
                <c:pt idx="505">
                  <c:v>5.3575999999999997</c:v>
                </c:pt>
                <c:pt idx="506">
                  <c:v>5.3823999999999996</c:v>
                </c:pt>
                <c:pt idx="507">
                  <c:v>5.3846999999999996</c:v>
                </c:pt>
                <c:pt idx="508">
                  <c:v>5.3853999999999997</c:v>
                </c:pt>
                <c:pt idx="509">
                  <c:v>5.3776000000000002</c:v>
                </c:pt>
                <c:pt idx="510">
                  <c:v>5.3776000000000002</c:v>
                </c:pt>
                <c:pt idx="511">
                  <c:v>5.3776000000000002</c:v>
                </c:pt>
                <c:pt idx="512">
                  <c:v>5.4116999999999997</c:v>
                </c:pt>
                <c:pt idx="513">
                  <c:v>5.4313000000000002</c:v>
                </c:pt>
                <c:pt idx="514">
                  <c:v>5.3876999999999997</c:v>
                </c:pt>
                <c:pt idx="515">
                  <c:v>5.46</c:v>
                </c:pt>
                <c:pt idx="516">
                  <c:v>5.4414999999999996</c:v>
                </c:pt>
                <c:pt idx="517">
                  <c:v>5.4158999999999997</c:v>
                </c:pt>
                <c:pt idx="518">
                  <c:v>5.5212000000000003</c:v>
                </c:pt>
                <c:pt idx="519">
                  <c:v>5.6032999999999999</c:v>
                </c:pt>
                <c:pt idx="520">
                  <c:v>5.6344000000000003</c:v>
                </c:pt>
                <c:pt idx="521">
                  <c:v>5.6645000000000003</c:v>
                </c:pt>
                <c:pt idx="522">
                  <c:v>5.6233000000000004</c:v>
                </c:pt>
                <c:pt idx="523">
                  <c:v>5.6685999999999996</c:v>
                </c:pt>
                <c:pt idx="524">
                  <c:v>5.6830999999999996</c:v>
                </c:pt>
                <c:pt idx="525">
                  <c:v>5.8173000000000004</c:v>
                </c:pt>
                <c:pt idx="526">
                  <c:v>5.8065999999999995</c:v>
                </c:pt>
                <c:pt idx="527">
                  <c:v>5.6725000000000003</c:v>
                </c:pt>
                <c:pt idx="528">
                  <c:v>5.5397999999999996</c:v>
                </c:pt>
                <c:pt idx="529">
                  <c:v>5.556</c:v>
                </c:pt>
                <c:pt idx="530">
                  <c:v>5.6170999999999998</c:v>
                </c:pt>
                <c:pt idx="531">
                  <c:v>5.6249000000000002</c:v>
                </c:pt>
                <c:pt idx="532">
                  <c:v>5.5872000000000002</c:v>
                </c:pt>
                <c:pt idx="533">
                  <c:v>5.5613000000000001</c:v>
                </c:pt>
                <c:pt idx="534">
                  <c:v>5.4908000000000001</c:v>
                </c:pt>
                <c:pt idx="535">
                  <c:v>5.5071000000000003</c:v>
                </c:pt>
                <c:pt idx="536">
                  <c:v>5.5237999999999996</c:v>
                </c:pt>
                <c:pt idx="537">
                  <c:v>5.6222000000000003</c:v>
                </c:pt>
                <c:pt idx="538">
                  <c:v>5.6482999999999999</c:v>
                </c:pt>
                <c:pt idx="539">
                  <c:v>5.7568999999999999</c:v>
                </c:pt>
                <c:pt idx="540">
                  <c:v>5.7832999999999997</c:v>
                </c:pt>
                <c:pt idx="541">
                  <c:v>5.7744999999999997</c:v>
                </c:pt>
                <c:pt idx="542">
                  <c:v>5.6337000000000002</c:v>
                </c:pt>
                <c:pt idx="543">
                  <c:v>5.7091000000000003</c:v>
                </c:pt>
                <c:pt idx="544">
                  <c:v>5.7091000000000003</c:v>
                </c:pt>
                <c:pt idx="545">
                  <c:v>5.6654999999999998</c:v>
                </c:pt>
                <c:pt idx="546">
                  <c:v>5.5917000000000003</c:v>
                </c:pt>
                <c:pt idx="547">
                  <c:v>5.6162999999999998</c:v>
                </c:pt>
                <c:pt idx="548">
                  <c:v>5.5717999999999996</c:v>
                </c:pt>
                <c:pt idx="549">
                  <c:v>5.6844999999999999</c:v>
                </c:pt>
                <c:pt idx="550">
                  <c:v>5.7348999999999997</c:v>
                </c:pt>
                <c:pt idx="551">
                  <c:v>5.7183999999999999</c:v>
                </c:pt>
                <c:pt idx="552">
                  <c:v>5.6535000000000002</c:v>
                </c:pt>
                <c:pt idx="553">
                  <c:v>5.6163999999999996</c:v>
                </c:pt>
                <c:pt idx="554">
                  <c:v>5.5880999999999998</c:v>
                </c:pt>
                <c:pt idx="555">
                  <c:v>5.5488</c:v>
                </c:pt>
                <c:pt idx="556">
                  <c:v>5.5674000000000001</c:v>
                </c:pt>
                <c:pt idx="557">
                  <c:v>5.5674000000000001</c:v>
                </c:pt>
                <c:pt idx="558">
                  <c:v>5.4467999999999996</c:v>
                </c:pt>
                <c:pt idx="559">
                  <c:v>5.4759000000000002</c:v>
                </c:pt>
                <c:pt idx="560">
                  <c:v>5.4368999999999996</c:v>
                </c:pt>
                <c:pt idx="561">
                  <c:v>5.4523999999999999</c:v>
                </c:pt>
                <c:pt idx="562">
                  <c:v>5.3448000000000002</c:v>
                </c:pt>
                <c:pt idx="563">
                  <c:v>5.3395999999999999</c:v>
                </c:pt>
                <c:pt idx="564">
                  <c:v>5.4375999999999998</c:v>
                </c:pt>
                <c:pt idx="565">
                  <c:v>5.4427000000000003</c:v>
                </c:pt>
                <c:pt idx="566">
                  <c:v>5.4435000000000002</c:v>
                </c:pt>
                <c:pt idx="567">
                  <c:v>5.3555000000000001</c:v>
                </c:pt>
                <c:pt idx="568">
                  <c:v>5.2782</c:v>
                </c:pt>
                <c:pt idx="569">
                  <c:v>5.2374999999999998</c:v>
                </c:pt>
                <c:pt idx="570">
                  <c:v>5.2278000000000002</c:v>
                </c:pt>
                <c:pt idx="571">
                  <c:v>5.2206999999999999</c:v>
                </c:pt>
                <c:pt idx="572">
                  <c:v>5.3064999999999998</c:v>
                </c:pt>
                <c:pt idx="573">
                  <c:v>5.3098000000000001</c:v>
                </c:pt>
                <c:pt idx="574">
                  <c:v>5.2733999999999996</c:v>
                </c:pt>
                <c:pt idx="575">
                  <c:v>5.2742000000000004</c:v>
                </c:pt>
                <c:pt idx="576">
                  <c:v>5.2613000000000003</c:v>
                </c:pt>
                <c:pt idx="577">
                  <c:v>5.3106</c:v>
                </c:pt>
                <c:pt idx="578">
                  <c:v>5.2846000000000002</c:v>
                </c:pt>
                <c:pt idx="579">
                  <c:v>5.3667999999999996</c:v>
                </c:pt>
                <c:pt idx="580">
                  <c:v>5.3182999999999998</c:v>
                </c:pt>
                <c:pt idx="581">
                  <c:v>5.3315000000000001</c:v>
                </c:pt>
                <c:pt idx="582">
                  <c:v>5.3120000000000003</c:v>
                </c:pt>
                <c:pt idx="583">
                  <c:v>5.2392000000000003</c:v>
                </c:pt>
                <c:pt idx="584">
                  <c:v>5.2256999999999998</c:v>
                </c:pt>
                <c:pt idx="585">
                  <c:v>5.2187999999999999</c:v>
                </c:pt>
                <c:pt idx="586">
                  <c:v>5.1517999999999997</c:v>
                </c:pt>
                <c:pt idx="587">
                  <c:v>5.0763999999999996</c:v>
                </c:pt>
                <c:pt idx="588">
                  <c:v>5.0763999999999996</c:v>
                </c:pt>
                <c:pt idx="589">
                  <c:v>5.0494000000000003</c:v>
                </c:pt>
                <c:pt idx="590">
                  <c:v>5.0458999999999996</c:v>
                </c:pt>
                <c:pt idx="591">
                  <c:v>5.0342000000000002</c:v>
                </c:pt>
                <c:pt idx="592">
                  <c:v>5.0624000000000002</c:v>
                </c:pt>
                <c:pt idx="593">
                  <c:v>5.0563000000000002</c:v>
                </c:pt>
                <c:pt idx="594">
                  <c:v>5.1181000000000001</c:v>
                </c:pt>
                <c:pt idx="595">
                  <c:v>5.0620000000000003</c:v>
                </c:pt>
                <c:pt idx="596">
                  <c:v>5.0457000000000001</c:v>
                </c:pt>
                <c:pt idx="597">
                  <c:v>5.0548999999999999</c:v>
                </c:pt>
                <c:pt idx="598">
                  <c:v>5.0082000000000004</c:v>
                </c:pt>
                <c:pt idx="599">
                  <c:v>5.0903</c:v>
                </c:pt>
                <c:pt idx="600">
                  <c:v>5.0152000000000001</c:v>
                </c:pt>
                <c:pt idx="601">
                  <c:v>4.9596</c:v>
                </c:pt>
                <c:pt idx="602">
                  <c:v>4.9669999999999996</c:v>
                </c:pt>
                <c:pt idx="603">
                  <c:v>4.9146000000000001</c:v>
                </c:pt>
                <c:pt idx="604">
                  <c:v>4.9343000000000004</c:v>
                </c:pt>
                <c:pt idx="605">
                  <c:v>4.9265999999999996</c:v>
                </c:pt>
                <c:pt idx="606">
                  <c:v>4.9565000000000001</c:v>
                </c:pt>
                <c:pt idx="607">
                  <c:v>4.9695999999999998</c:v>
                </c:pt>
                <c:pt idx="608">
                  <c:v>5.0490000000000004</c:v>
                </c:pt>
                <c:pt idx="609">
                  <c:v>5.0597000000000003</c:v>
                </c:pt>
                <c:pt idx="610">
                  <c:v>5.0951000000000004</c:v>
                </c:pt>
                <c:pt idx="611">
                  <c:v>5.1993999999999998</c:v>
                </c:pt>
                <c:pt idx="612">
                  <c:v>5.2324999999999999</c:v>
                </c:pt>
                <c:pt idx="613">
                  <c:v>5.2603999999999997</c:v>
                </c:pt>
                <c:pt idx="614">
                  <c:v>5.2603999999999997</c:v>
                </c:pt>
                <c:pt idx="615">
                  <c:v>5.1741999999999999</c:v>
                </c:pt>
                <c:pt idx="616">
                  <c:v>5.1634000000000002</c:v>
                </c:pt>
                <c:pt idx="617">
                  <c:v>5.0713999999999997</c:v>
                </c:pt>
                <c:pt idx="618">
                  <c:v>5.1119000000000003</c:v>
                </c:pt>
                <c:pt idx="619">
                  <c:v>5.1151999999999997</c:v>
                </c:pt>
                <c:pt idx="620">
                  <c:v>5.2516999999999996</c:v>
                </c:pt>
                <c:pt idx="621">
                  <c:v>5.2215999999999996</c:v>
                </c:pt>
                <c:pt idx="622">
                  <c:v>5.1881000000000004</c:v>
                </c:pt>
                <c:pt idx="623">
                  <c:v>5.2016999999999998</c:v>
                </c:pt>
                <c:pt idx="624">
                  <c:v>5.2</c:v>
                </c:pt>
                <c:pt idx="625">
                  <c:v>5.1764999999999999</c:v>
                </c:pt>
                <c:pt idx="626">
                  <c:v>5.1708999999999996</c:v>
                </c:pt>
                <c:pt idx="627">
                  <c:v>5.1167999999999996</c:v>
                </c:pt>
                <c:pt idx="628">
                  <c:v>5.0811000000000002</c:v>
                </c:pt>
                <c:pt idx="629">
                  <c:v>5.2119</c:v>
                </c:pt>
                <c:pt idx="630">
                  <c:v>5.1742999999999997</c:v>
                </c:pt>
                <c:pt idx="631">
                  <c:v>5.1974</c:v>
                </c:pt>
                <c:pt idx="632">
                  <c:v>5.1688999999999998</c:v>
                </c:pt>
                <c:pt idx="633">
                  <c:v>5.2492999999999999</c:v>
                </c:pt>
                <c:pt idx="634">
                  <c:v>5.2313999999999998</c:v>
                </c:pt>
                <c:pt idx="635">
                  <c:v>5.2343000000000002</c:v>
                </c:pt>
                <c:pt idx="636">
                  <c:v>5.1901000000000002</c:v>
                </c:pt>
                <c:pt idx="637">
                  <c:v>5.2226999999999997</c:v>
                </c:pt>
                <c:pt idx="638">
                  <c:v>5.2534000000000001</c:v>
                </c:pt>
                <c:pt idx="639">
                  <c:v>5.2477</c:v>
                </c:pt>
                <c:pt idx="640">
                  <c:v>5.2606000000000002</c:v>
                </c:pt>
                <c:pt idx="641">
                  <c:v>5.2938000000000001</c:v>
                </c:pt>
                <c:pt idx="642">
                  <c:v>5.3894000000000002</c:v>
                </c:pt>
                <c:pt idx="643">
                  <c:v>5.4149000000000003</c:v>
                </c:pt>
                <c:pt idx="644">
                  <c:v>5.3802000000000003</c:v>
                </c:pt>
                <c:pt idx="645">
                  <c:v>5.3804999999999996</c:v>
                </c:pt>
                <c:pt idx="646">
                  <c:v>5.2477</c:v>
                </c:pt>
                <c:pt idx="647">
                  <c:v>5.2142999999999997</c:v>
                </c:pt>
                <c:pt idx="648">
                  <c:v>5.2572000000000001</c:v>
                </c:pt>
                <c:pt idx="649">
                  <c:v>5.2572000000000001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F3-47E2-A4DD-DFE40D277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9525792"/>
        <c:axId val="1299545344"/>
      </c:lineChart>
      <c:dateAx>
        <c:axId val="1299525792"/>
        <c:scaling>
          <c:orientation val="minMax"/>
        </c:scaling>
        <c:delete val="0"/>
        <c:axPos val="b"/>
        <c:numFmt formatCode="[$-416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" lastClr="FFFFFF">
                <a:lumMod val="75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99545344"/>
        <c:crosses val="autoZero"/>
        <c:auto val="1"/>
        <c:lblOffset val="100"/>
        <c:baseTimeUnit val="days"/>
        <c:majorUnit val="6"/>
      </c:dateAx>
      <c:valAx>
        <c:axId val="1299545344"/>
        <c:scaling>
          <c:orientation val="minMax"/>
          <c:max val="6"/>
          <c:min val="3.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.0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99525792"/>
        <c:crosses val="autoZero"/>
        <c:crossBetween val="between"/>
        <c:majorUnit val="0.4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548191214470285"/>
          <c:y val="0.87208954281384188"/>
          <c:w val="0.33724031007751937"/>
          <c:h val="0.127910457186158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362698740608121"/>
          <c:y val="3.904674498286833E-2"/>
          <c:w val="0.7930744158288574"/>
          <c:h val="0.71018481534316058"/>
        </c:manualLayout>
      </c:layout>
      <c:lineChart>
        <c:grouping val="standard"/>
        <c:varyColors val="0"/>
        <c:ser>
          <c:idx val="1"/>
          <c:order val="0"/>
          <c:tx>
            <c:v>Yield NTN-B 2026</c:v>
          </c:tx>
          <c:spPr>
            <a:ln w="34925" cap="rnd">
              <a:solidFill>
                <a:srgbClr val="175367"/>
              </a:solidFill>
              <a:round/>
            </a:ln>
            <a:effectLst/>
          </c:spPr>
          <c:marker>
            <c:symbol val="none"/>
          </c:marker>
          <c:cat>
            <c:numRef>
              <c:f>NTNB!$A$6:$A$7200</c:f>
              <c:numCache>
                <c:formatCode>m/d/yyyy</c:formatCode>
                <c:ptCount val="7195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NTNB!$B$6:$B$7200</c:f>
              <c:numCache>
                <c:formatCode>General</c:formatCode>
                <c:ptCount val="7195"/>
                <c:pt idx="0">
                  <c:v>4.1399999999999997</c:v>
                </c:pt>
                <c:pt idx="1">
                  <c:v>4.1399999999999997</c:v>
                </c:pt>
                <c:pt idx="2">
                  <c:v>4.1500000000000004</c:v>
                </c:pt>
                <c:pt idx="3">
                  <c:v>4.1186999999999996</c:v>
                </c:pt>
                <c:pt idx="4">
                  <c:v>4.1174999999999997</c:v>
                </c:pt>
                <c:pt idx="5">
                  <c:v>4.0525000000000002</c:v>
                </c:pt>
                <c:pt idx="6">
                  <c:v>4.0734000000000004</c:v>
                </c:pt>
                <c:pt idx="7">
                  <c:v>3.99</c:v>
                </c:pt>
                <c:pt idx="8">
                  <c:v>4.0099</c:v>
                </c:pt>
                <c:pt idx="9">
                  <c:v>4.0049000000000001</c:v>
                </c:pt>
                <c:pt idx="10">
                  <c:v>4.0049000000000001</c:v>
                </c:pt>
                <c:pt idx="11">
                  <c:v>3.94</c:v>
                </c:pt>
                <c:pt idx="12">
                  <c:v>3.94</c:v>
                </c:pt>
                <c:pt idx="13">
                  <c:v>3.94</c:v>
                </c:pt>
                <c:pt idx="14">
                  <c:v>3.94</c:v>
                </c:pt>
                <c:pt idx="15">
                  <c:v>4.1500000000000004</c:v>
                </c:pt>
                <c:pt idx="16">
                  <c:v>4.1870000000000003</c:v>
                </c:pt>
                <c:pt idx="17">
                  <c:v>4.3</c:v>
                </c:pt>
                <c:pt idx="18">
                  <c:v>4.3</c:v>
                </c:pt>
                <c:pt idx="19">
                  <c:v>4.12</c:v>
                </c:pt>
                <c:pt idx="20">
                  <c:v>4.09</c:v>
                </c:pt>
                <c:pt idx="21">
                  <c:v>4.0625</c:v>
                </c:pt>
                <c:pt idx="22">
                  <c:v>4.1399999999999997</c:v>
                </c:pt>
                <c:pt idx="23">
                  <c:v>4.1208999999999998</c:v>
                </c:pt>
                <c:pt idx="24">
                  <c:v>4.0999999999999996</c:v>
                </c:pt>
                <c:pt idx="25">
                  <c:v>4.0999999999999996</c:v>
                </c:pt>
                <c:pt idx="26">
                  <c:v>4.2446999999999999</c:v>
                </c:pt>
                <c:pt idx="27">
                  <c:v>4.2260999999999997</c:v>
                </c:pt>
                <c:pt idx="28">
                  <c:v>4.2039</c:v>
                </c:pt>
                <c:pt idx="29">
                  <c:v>4.2497999999999996</c:v>
                </c:pt>
                <c:pt idx="30">
                  <c:v>4.26</c:v>
                </c:pt>
                <c:pt idx="31">
                  <c:v>4.29</c:v>
                </c:pt>
                <c:pt idx="32">
                  <c:v>4.32</c:v>
                </c:pt>
                <c:pt idx="33">
                  <c:v>4.25</c:v>
                </c:pt>
                <c:pt idx="34">
                  <c:v>4.25</c:v>
                </c:pt>
                <c:pt idx="35">
                  <c:v>4.25</c:v>
                </c:pt>
                <c:pt idx="36">
                  <c:v>4.25</c:v>
                </c:pt>
                <c:pt idx="37">
                  <c:v>4.2312000000000003</c:v>
                </c:pt>
                <c:pt idx="38">
                  <c:v>4.2145999999999999</c:v>
                </c:pt>
                <c:pt idx="39">
                  <c:v>4.1654</c:v>
                </c:pt>
                <c:pt idx="40">
                  <c:v>4.16</c:v>
                </c:pt>
                <c:pt idx="41">
                  <c:v>4.1500000000000004</c:v>
                </c:pt>
                <c:pt idx="42">
                  <c:v>4.1500000000000004</c:v>
                </c:pt>
                <c:pt idx="43">
                  <c:v>4.1500000000000004</c:v>
                </c:pt>
                <c:pt idx="44">
                  <c:v>4.09</c:v>
                </c:pt>
                <c:pt idx="45">
                  <c:v>4.09</c:v>
                </c:pt>
                <c:pt idx="46">
                  <c:v>4.1207000000000003</c:v>
                </c:pt>
                <c:pt idx="47">
                  <c:v>4.09</c:v>
                </c:pt>
                <c:pt idx="48">
                  <c:v>4.0541</c:v>
                </c:pt>
                <c:pt idx="49">
                  <c:v>4.0242000000000004</c:v>
                </c:pt>
                <c:pt idx="50">
                  <c:v>4.0401999999999996</c:v>
                </c:pt>
                <c:pt idx="51">
                  <c:v>4.0401999999999996</c:v>
                </c:pt>
                <c:pt idx="52">
                  <c:v>3.9794</c:v>
                </c:pt>
                <c:pt idx="53">
                  <c:v>4.0599999999999996</c:v>
                </c:pt>
                <c:pt idx="54">
                  <c:v>4.0599999999999996</c:v>
                </c:pt>
                <c:pt idx="55">
                  <c:v>4.1100000000000003</c:v>
                </c:pt>
                <c:pt idx="56">
                  <c:v>4.0475000000000003</c:v>
                </c:pt>
                <c:pt idx="57">
                  <c:v>4.0296000000000003</c:v>
                </c:pt>
                <c:pt idx="58">
                  <c:v>4.01</c:v>
                </c:pt>
                <c:pt idx="59">
                  <c:v>3.9775999999999998</c:v>
                </c:pt>
                <c:pt idx="60">
                  <c:v>3.9499</c:v>
                </c:pt>
                <c:pt idx="61">
                  <c:v>3.8250000000000002</c:v>
                </c:pt>
                <c:pt idx="62">
                  <c:v>3.77</c:v>
                </c:pt>
                <c:pt idx="63">
                  <c:v>3.7183000000000002</c:v>
                </c:pt>
                <c:pt idx="64">
                  <c:v>3.7446000000000002</c:v>
                </c:pt>
                <c:pt idx="65">
                  <c:v>3.73</c:v>
                </c:pt>
                <c:pt idx="66">
                  <c:v>3.71</c:v>
                </c:pt>
                <c:pt idx="67">
                  <c:v>3.73</c:v>
                </c:pt>
                <c:pt idx="68">
                  <c:v>3.6358000000000001</c:v>
                </c:pt>
                <c:pt idx="69">
                  <c:v>3.5249999999999999</c:v>
                </c:pt>
                <c:pt idx="70">
                  <c:v>3.49</c:v>
                </c:pt>
                <c:pt idx="71">
                  <c:v>3.4599000000000002</c:v>
                </c:pt>
                <c:pt idx="72">
                  <c:v>3.4897</c:v>
                </c:pt>
                <c:pt idx="73">
                  <c:v>3.5</c:v>
                </c:pt>
                <c:pt idx="74">
                  <c:v>3.46</c:v>
                </c:pt>
                <c:pt idx="75">
                  <c:v>3.43</c:v>
                </c:pt>
                <c:pt idx="76">
                  <c:v>3.42</c:v>
                </c:pt>
                <c:pt idx="77">
                  <c:v>3.38</c:v>
                </c:pt>
                <c:pt idx="78">
                  <c:v>3.38</c:v>
                </c:pt>
                <c:pt idx="79">
                  <c:v>3.2393999999999998</c:v>
                </c:pt>
                <c:pt idx="80">
                  <c:v>3.23</c:v>
                </c:pt>
                <c:pt idx="81">
                  <c:v>3.2978000000000001</c:v>
                </c:pt>
                <c:pt idx="82">
                  <c:v>3.3</c:v>
                </c:pt>
                <c:pt idx="83">
                  <c:v>3.25</c:v>
                </c:pt>
                <c:pt idx="84">
                  <c:v>3.17</c:v>
                </c:pt>
                <c:pt idx="85">
                  <c:v>3.17</c:v>
                </c:pt>
                <c:pt idx="86">
                  <c:v>3.24</c:v>
                </c:pt>
                <c:pt idx="87">
                  <c:v>3.2</c:v>
                </c:pt>
                <c:pt idx="88">
                  <c:v>3.13</c:v>
                </c:pt>
                <c:pt idx="89">
                  <c:v>3.1</c:v>
                </c:pt>
                <c:pt idx="90">
                  <c:v>3.05</c:v>
                </c:pt>
                <c:pt idx="91">
                  <c:v>3.05</c:v>
                </c:pt>
                <c:pt idx="92">
                  <c:v>2.9561000000000002</c:v>
                </c:pt>
                <c:pt idx="93">
                  <c:v>2.96</c:v>
                </c:pt>
                <c:pt idx="94">
                  <c:v>2.9699999999999998</c:v>
                </c:pt>
                <c:pt idx="95">
                  <c:v>3.0198999999999998</c:v>
                </c:pt>
                <c:pt idx="96">
                  <c:v>3.06</c:v>
                </c:pt>
                <c:pt idx="97">
                  <c:v>3.0701999999999998</c:v>
                </c:pt>
                <c:pt idx="98">
                  <c:v>3.0798999999999999</c:v>
                </c:pt>
                <c:pt idx="99">
                  <c:v>3.0924999999999998</c:v>
                </c:pt>
                <c:pt idx="100">
                  <c:v>3.09</c:v>
                </c:pt>
                <c:pt idx="101">
                  <c:v>3.0943999999999998</c:v>
                </c:pt>
                <c:pt idx="102">
                  <c:v>3.07</c:v>
                </c:pt>
                <c:pt idx="103">
                  <c:v>3.08</c:v>
                </c:pt>
                <c:pt idx="104">
                  <c:v>3.08</c:v>
                </c:pt>
                <c:pt idx="105">
                  <c:v>3.09</c:v>
                </c:pt>
                <c:pt idx="106">
                  <c:v>3.09</c:v>
                </c:pt>
                <c:pt idx="107">
                  <c:v>3.09</c:v>
                </c:pt>
                <c:pt idx="108">
                  <c:v>3.07</c:v>
                </c:pt>
                <c:pt idx="109">
                  <c:v>3.06</c:v>
                </c:pt>
                <c:pt idx="110">
                  <c:v>3.1398999999999999</c:v>
                </c:pt>
                <c:pt idx="111">
                  <c:v>3.04</c:v>
                </c:pt>
                <c:pt idx="112">
                  <c:v>2.9866999999999999</c:v>
                </c:pt>
                <c:pt idx="113">
                  <c:v>2.9455999999999998</c:v>
                </c:pt>
                <c:pt idx="114">
                  <c:v>2.95</c:v>
                </c:pt>
                <c:pt idx="115">
                  <c:v>3.01</c:v>
                </c:pt>
                <c:pt idx="116">
                  <c:v>2.99</c:v>
                </c:pt>
                <c:pt idx="117">
                  <c:v>3.04</c:v>
                </c:pt>
                <c:pt idx="118">
                  <c:v>3.0091000000000001</c:v>
                </c:pt>
                <c:pt idx="119">
                  <c:v>3.0091000000000001</c:v>
                </c:pt>
                <c:pt idx="120">
                  <c:v>3.02</c:v>
                </c:pt>
                <c:pt idx="121">
                  <c:v>3.03</c:v>
                </c:pt>
                <c:pt idx="122">
                  <c:v>3</c:v>
                </c:pt>
                <c:pt idx="123">
                  <c:v>3.0280999999999998</c:v>
                </c:pt>
                <c:pt idx="124">
                  <c:v>3.0173999999999999</c:v>
                </c:pt>
                <c:pt idx="125">
                  <c:v>3.14</c:v>
                </c:pt>
                <c:pt idx="126">
                  <c:v>3.18</c:v>
                </c:pt>
                <c:pt idx="127">
                  <c:v>3.24</c:v>
                </c:pt>
                <c:pt idx="128">
                  <c:v>3.26</c:v>
                </c:pt>
                <c:pt idx="129">
                  <c:v>3.1974</c:v>
                </c:pt>
                <c:pt idx="130">
                  <c:v>3.1974</c:v>
                </c:pt>
                <c:pt idx="131">
                  <c:v>3.2</c:v>
                </c:pt>
                <c:pt idx="132">
                  <c:v>3.2</c:v>
                </c:pt>
                <c:pt idx="133">
                  <c:v>3.1474000000000002</c:v>
                </c:pt>
                <c:pt idx="134">
                  <c:v>3.1474000000000002</c:v>
                </c:pt>
                <c:pt idx="135">
                  <c:v>3.12</c:v>
                </c:pt>
                <c:pt idx="136">
                  <c:v>3.16</c:v>
                </c:pt>
                <c:pt idx="137">
                  <c:v>3.1187</c:v>
                </c:pt>
                <c:pt idx="138">
                  <c:v>3.09</c:v>
                </c:pt>
                <c:pt idx="139">
                  <c:v>3.1</c:v>
                </c:pt>
                <c:pt idx="140">
                  <c:v>3.1</c:v>
                </c:pt>
                <c:pt idx="141">
                  <c:v>3</c:v>
                </c:pt>
                <c:pt idx="142">
                  <c:v>2.9699999999999998</c:v>
                </c:pt>
                <c:pt idx="143">
                  <c:v>2.9</c:v>
                </c:pt>
                <c:pt idx="144">
                  <c:v>2.875</c:v>
                </c:pt>
                <c:pt idx="145">
                  <c:v>2.86</c:v>
                </c:pt>
                <c:pt idx="146">
                  <c:v>2.8957999999999999</c:v>
                </c:pt>
                <c:pt idx="147">
                  <c:v>2.8329</c:v>
                </c:pt>
                <c:pt idx="148">
                  <c:v>2.8329</c:v>
                </c:pt>
                <c:pt idx="149">
                  <c:v>2.8329</c:v>
                </c:pt>
                <c:pt idx="150">
                  <c:v>2.7850000000000001</c:v>
                </c:pt>
                <c:pt idx="151">
                  <c:v>2.7887</c:v>
                </c:pt>
                <c:pt idx="152">
                  <c:v>2.8050000000000002</c:v>
                </c:pt>
                <c:pt idx="153">
                  <c:v>2.7800000000000002</c:v>
                </c:pt>
                <c:pt idx="154">
                  <c:v>2.7593000000000001</c:v>
                </c:pt>
                <c:pt idx="155">
                  <c:v>2.83</c:v>
                </c:pt>
                <c:pt idx="156">
                  <c:v>2.8298999999999999</c:v>
                </c:pt>
                <c:pt idx="157">
                  <c:v>2.7892999999999999</c:v>
                </c:pt>
                <c:pt idx="158">
                  <c:v>2.76</c:v>
                </c:pt>
                <c:pt idx="159">
                  <c:v>2.64</c:v>
                </c:pt>
                <c:pt idx="160">
                  <c:v>2.58</c:v>
                </c:pt>
                <c:pt idx="161">
                  <c:v>2.62</c:v>
                </c:pt>
                <c:pt idx="162">
                  <c:v>2.625</c:v>
                </c:pt>
                <c:pt idx="163">
                  <c:v>2.625</c:v>
                </c:pt>
                <c:pt idx="164">
                  <c:v>2.625</c:v>
                </c:pt>
                <c:pt idx="165">
                  <c:v>2.52</c:v>
                </c:pt>
                <c:pt idx="166">
                  <c:v>2.5609000000000002</c:v>
                </c:pt>
                <c:pt idx="167">
                  <c:v>2.5201000000000002</c:v>
                </c:pt>
                <c:pt idx="168">
                  <c:v>2.5004</c:v>
                </c:pt>
                <c:pt idx="169">
                  <c:v>2.4698000000000002</c:v>
                </c:pt>
                <c:pt idx="170">
                  <c:v>2.4399000000000002</c:v>
                </c:pt>
                <c:pt idx="171">
                  <c:v>2.4049</c:v>
                </c:pt>
                <c:pt idx="172">
                  <c:v>2.4</c:v>
                </c:pt>
                <c:pt idx="173">
                  <c:v>2.35</c:v>
                </c:pt>
                <c:pt idx="174">
                  <c:v>2.3149999999999999</c:v>
                </c:pt>
                <c:pt idx="175">
                  <c:v>2.33</c:v>
                </c:pt>
                <c:pt idx="176">
                  <c:v>2.35</c:v>
                </c:pt>
                <c:pt idx="177">
                  <c:v>2.3814000000000002</c:v>
                </c:pt>
                <c:pt idx="178">
                  <c:v>2.3714</c:v>
                </c:pt>
                <c:pt idx="179">
                  <c:v>2.44</c:v>
                </c:pt>
                <c:pt idx="180">
                  <c:v>2.4197000000000002</c:v>
                </c:pt>
                <c:pt idx="181">
                  <c:v>2.4500000000000002</c:v>
                </c:pt>
                <c:pt idx="182">
                  <c:v>2.5300000000000002</c:v>
                </c:pt>
                <c:pt idx="183">
                  <c:v>2.54</c:v>
                </c:pt>
                <c:pt idx="184">
                  <c:v>2.54</c:v>
                </c:pt>
                <c:pt idx="185">
                  <c:v>2.56</c:v>
                </c:pt>
                <c:pt idx="186">
                  <c:v>2.5512999999999999</c:v>
                </c:pt>
                <c:pt idx="187">
                  <c:v>2.5512999999999999</c:v>
                </c:pt>
                <c:pt idx="188">
                  <c:v>2.66</c:v>
                </c:pt>
                <c:pt idx="189">
                  <c:v>2.5987</c:v>
                </c:pt>
                <c:pt idx="190">
                  <c:v>2.6314000000000002</c:v>
                </c:pt>
                <c:pt idx="191">
                  <c:v>2.6880999999999999</c:v>
                </c:pt>
                <c:pt idx="192">
                  <c:v>2.75</c:v>
                </c:pt>
                <c:pt idx="193">
                  <c:v>2.7496</c:v>
                </c:pt>
                <c:pt idx="194">
                  <c:v>2.7496</c:v>
                </c:pt>
                <c:pt idx="195">
                  <c:v>2.7496</c:v>
                </c:pt>
                <c:pt idx="196">
                  <c:v>2.6890999999999998</c:v>
                </c:pt>
                <c:pt idx="197">
                  <c:v>2.63</c:v>
                </c:pt>
                <c:pt idx="198">
                  <c:v>2.6114000000000002</c:v>
                </c:pt>
                <c:pt idx="199">
                  <c:v>2.6114000000000002</c:v>
                </c:pt>
                <c:pt idx="200">
                  <c:v>2.5499999999999998</c:v>
                </c:pt>
                <c:pt idx="201">
                  <c:v>2.5499999999999998</c:v>
                </c:pt>
                <c:pt idx="202">
                  <c:v>2.54</c:v>
                </c:pt>
                <c:pt idx="203">
                  <c:v>2.5300000000000002</c:v>
                </c:pt>
                <c:pt idx="204">
                  <c:v>2.5114000000000001</c:v>
                </c:pt>
                <c:pt idx="205">
                  <c:v>2.5188999999999999</c:v>
                </c:pt>
                <c:pt idx="206">
                  <c:v>2.5188999999999999</c:v>
                </c:pt>
                <c:pt idx="207">
                  <c:v>2.65</c:v>
                </c:pt>
                <c:pt idx="208">
                  <c:v>2.84</c:v>
                </c:pt>
                <c:pt idx="209">
                  <c:v>2.84</c:v>
                </c:pt>
                <c:pt idx="210">
                  <c:v>2.77</c:v>
                </c:pt>
                <c:pt idx="211">
                  <c:v>2.77</c:v>
                </c:pt>
                <c:pt idx="212">
                  <c:v>2.77</c:v>
                </c:pt>
                <c:pt idx="213">
                  <c:v>2.75</c:v>
                </c:pt>
                <c:pt idx="214">
                  <c:v>2.75</c:v>
                </c:pt>
                <c:pt idx="215">
                  <c:v>2.75</c:v>
                </c:pt>
                <c:pt idx="216">
                  <c:v>2.75</c:v>
                </c:pt>
                <c:pt idx="217">
                  <c:v>2.75</c:v>
                </c:pt>
                <c:pt idx="218">
                  <c:v>2.75</c:v>
                </c:pt>
                <c:pt idx="219">
                  <c:v>2.65</c:v>
                </c:pt>
                <c:pt idx="220">
                  <c:v>2.67</c:v>
                </c:pt>
                <c:pt idx="221">
                  <c:v>2.67</c:v>
                </c:pt>
                <c:pt idx="222">
                  <c:v>2.67</c:v>
                </c:pt>
                <c:pt idx="223">
                  <c:v>2.7063000000000001</c:v>
                </c:pt>
                <c:pt idx="224">
                  <c:v>2.7065000000000001</c:v>
                </c:pt>
                <c:pt idx="225">
                  <c:v>2.6781000000000001</c:v>
                </c:pt>
                <c:pt idx="226">
                  <c:v>2.6696999999999997</c:v>
                </c:pt>
                <c:pt idx="227">
                  <c:v>2.68</c:v>
                </c:pt>
                <c:pt idx="228">
                  <c:v>2.68</c:v>
                </c:pt>
                <c:pt idx="229">
                  <c:v>2.7199999999999998</c:v>
                </c:pt>
                <c:pt idx="230">
                  <c:v>2.7050000000000001</c:v>
                </c:pt>
                <c:pt idx="231">
                  <c:v>2.77</c:v>
                </c:pt>
                <c:pt idx="232">
                  <c:v>2.7250000000000001</c:v>
                </c:pt>
                <c:pt idx="233">
                  <c:v>2.7187999999999999</c:v>
                </c:pt>
                <c:pt idx="234">
                  <c:v>2.71</c:v>
                </c:pt>
                <c:pt idx="235">
                  <c:v>2.71</c:v>
                </c:pt>
                <c:pt idx="236">
                  <c:v>2.67</c:v>
                </c:pt>
                <c:pt idx="237">
                  <c:v>2.6249000000000002</c:v>
                </c:pt>
                <c:pt idx="238">
                  <c:v>2.64</c:v>
                </c:pt>
                <c:pt idx="239">
                  <c:v>2.645</c:v>
                </c:pt>
                <c:pt idx="240">
                  <c:v>2.64</c:v>
                </c:pt>
                <c:pt idx="241">
                  <c:v>2.61</c:v>
                </c:pt>
                <c:pt idx="242">
                  <c:v>2.56</c:v>
                </c:pt>
                <c:pt idx="243">
                  <c:v>2.5846999999999998</c:v>
                </c:pt>
                <c:pt idx="244">
                  <c:v>2.5840000000000001</c:v>
                </c:pt>
                <c:pt idx="245">
                  <c:v>2.5899000000000001</c:v>
                </c:pt>
                <c:pt idx="246">
                  <c:v>2.54</c:v>
                </c:pt>
                <c:pt idx="247">
                  <c:v>2.4900000000000002</c:v>
                </c:pt>
                <c:pt idx="248">
                  <c:v>2.5099999999999998</c:v>
                </c:pt>
                <c:pt idx="249">
                  <c:v>2.5099999999999998</c:v>
                </c:pt>
                <c:pt idx="250">
                  <c:v>2.5099999999999998</c:v>
                </c:pt>
                <c:pt idx="251">
                  <c:v>2.48</c:v>
                </c:pt>
                <c:pt idx="252">
                  <c:v>2.5099999999999998</c:v>
                </c:pt>
                <c:pt idx="253">
                  <c:v>2.4504000000000001</c:v>
                </c:pt>
                <c:pt idx="254">
                  <c:v>2.4563999999999999</c:v>
                </c:pt>
                <c:pt idx="255">
                  <c:v>2.4563999999999999</c:v>
                </c:pt>
                <c:pt idx="256">
                  <c:v>2.4563999999999999</c:v>
                </c:pt>
                <c:pt idx="257">
                  <c:v>2.4563999999999999</c:v>
                </c:pt>
                <c:pt idx="258">
                  <c:v>2.4563999999999999</c:v>
                </c:pt>
                <c:pt idx="259">
                  <c:v>2.56</c:v>
                </c:pt>
                <c:pt idx="260">
                  <c:v>2.44</c:v>
                </c:pt>
                <c:pt idx="261">
                  <c:v>2.4449000000000001</c:v>
                </c:pt>
                <c:pt idx="262">
                  <c:v>2.3199999999999998</c:v>
                </c:pt>
                <c:pt idx="263">
                  <c:v>2.3995000000000002</c:v>
                </c:pt>
                <c:pt idx="264">
                  <c:v>2.3995000000000002</c:v>
                </c:pt>
                <c:pt idx="265">
                  <c:v>2.3995000000000002</c:v>
                </c:pt>
                <c:pt idx="266">
                  <c:v>2.7955000000000001</c:v>
                </c:pt>
                <c:pt idx="267">
                  <c:v>2.7955000000000001</c:v>
                </c:pt>
                <c:pt idx="268">
                  <c:v>2.7955000000000001</c:v>
                </c:pt>
                <c:pt idx="269">
                  <c:v>2.7955000000000001</c:v>
                </c:pt>
                <c:pt idx="270">
                  <c:v>2.7955000000000001</c:v>
                </c:pt>
                <c:pt idx="271">
                  <c:v>2.7955000000000001</c:v>
                </c:pt>
                <c:pt idx="272">
                  <c:v>2.7955000000000001</c:v>
                </c:pt>
                <c:pt idx="273">
                  <c:v>2.7955000000000001</c:v>
                </c:pt>
                <c:pt idx="274">
                  <c:v>2.7955000000000001</c:v>
                </c:pt>
                <c:pt idx="275">
                  <c:v>2.7955000000000001</c:v>
                </c:pt>
                <c:pt idx="276">
                  <c:v>2.7955000000000001</c:v>
                </c:pt>
                <c:pt idx="277">
                  <c:v>2.7955000000000001</c:v>
                </c:pt>
                <c:pt idx="278">
                  <c:v>2.7955000000000001</c:v>
                </c:pt>
                <c:pt idx="279">
                  <c:v>2.7955000000000001</c:v>
                </c:pt>
                <c:pt idx="280">
                  <c:v>2.7955000000000001</c:v>
                </c:pt>
                <c:pt idx="281">
                  <c:v>2.7955000000000001</c:v>
                </c:pt>
                <c:pt idx="282">
                  <c:v>2.7955000000000001</c:v>
                </c:pt>
                <c:pt idx="283">
                  <c:v>2.7955000000000001</c:v>
                </c:pt>
                <c:pt idx="284">
                  <c:v>2.7955000000000001</c:v>
                </c:pt>
                <c:pt idx="285">
                  <c:v>2.7955000000000001</c:v>
                </c:pt>
                <c:pt idx="286">
                  <c:v>2.7955000000000001</c:v>
                </c:pt>
                <c:pt idx="287">
                  <c:v>2.7955000000000001</c:v>
                </c:pt>
                <c:pt idx="288">
                  <c:v>2.7955000000000001</c:v>
                </c:pt>
                <c:pt idx="289">
                  <c:v>2.7955000000000001</c:v>
                </c:pt>
                <c:pt idx="290">
                  <c:v>2.7955000000000001</c:v>
                </c:pt>
                <c:pt idx="291">
                  <c:v>2.7955000000000001</c:v>
                </c:pt>
                <c:pt idx="292">
                  <c:v>2.7955000000000001</c:v>
                </c:pt>
                <c:pt idx="293">
                  <c:v>2.7955000000000001</c:v>
                </c:pt>
                <c:pt idx="294">
                  <c:v>2.7955000000000001</c:v>
                </c:pt>
                <c:pt idx="295">
                  <c:v>2.7955000000000001</c:v>
                </c:pt>
                <c:pt idx="296">
                  <c:v>2.7955000000000001</c:v>
                </c:pt>
                <c:pt idx="297">
                  <c:v>2.7955000000000001</c:v>
                </c:pt>
                <c:pt idx="298">
                  <c:v>2.7955000000000001</c:v>
                </c:pt>
                <c:pt idx="299">
                  <c:v>2.7955000000000001</c:v>
                </c:pt>
                <c:pt idx="300">
                  <c:v>2.7955000000000001</c:v>
                </c:pt>
                <c:pt idx="301">
                  <c:v>2.7955000000000001</c:v>
                </c:pt>
                <c:pt idx="302">
                  <c:v>2.7955000000000001</c:v>
                </c:pt>
                <c:pt idx="303">
                  <c:v>2.7955000000000001</c:v>
                </c:pt>
                <c:pt idx="304">
                  <c:v>2.7955000000000001</c:v>
                </c:pt>
                <c:pt idx="305">
                  <c:v>3.335</c:v>
                </c:pt>
                <c:pt idx="306">
                  <c:v>3.3</c:v>
                </c:pt>
                <c:pt idx="307">
                  <c:v>3.3003999999999998</c:v>
                </c:pt>
                <c:pt idx="308">
                  <c:v>3.4253999999999998</c:v>
                </c:pt>
                <c:pt idx="309">
                  <c:v>3.3243999999999998</c:v>
                </c:pt>
                <c:pt idx="310">
                  <c:v>3.3243999999999998</c:v>
                </c:pt>
                <c:pt idx="311">
                  <c:v>3.4590000000000001</c:v>
                </c:pt>
                <c:pt idx="312">
                  <c:v>3.4590000000000001</c:v>
                </c:pt>
                <c:pt idx="313">
                  <c:v>3.4449999999999998</c:v>
                </c:pt>
                <c:pt idx="314">
                  <c:v>3.4449999999999998</c:v>
                </c:pt>
                <c:pt idx="315">
                  <c:v>3.24</c:v>
                </c:pt>
                <c:pt idx="316">
                  <c:v>3.22</c:v>
                </c:pt>
                <c:pt idx="317">
                  <c:v>3.17</c:v>
                </c:pt>
                <c:pt idx="318">
                  <c:v>3</c:v>
                </c:pt>
                <c:pt idx="319">
                  <c:v>3</c:v>
                </c:pt>
                <c:pt idx="320">
                  <c:v>2.71</c:v>
                </c:pt>
                <c:pt idx="321">
                  <c:v>2.71</c:v>
                </c:pt>
                <c:pt idx="322">
                  <c:v>2.7</c:v>
                </c:pt>
                <c:pt idx="323">
                  <c:v>2.7</c:v>
                </c:pt>
                <c:pt idx="324">
                  <c:v>2.665</c:v>
                </c:pt>
                <c:pt idx="325">
                  <c:v>2.7</c:v>
                </c:pt>
                <c:pt idx="326">
                  <c:v>2.61</c:v>
                </c:pt>
                <c:pt idx="327">
                  <c:v>2.5499999999999998</c:v>
                </c:pt>
                <c:pt idx="328">
                  <c:v>2.5499999999999998</c:v>
                </c:pt>
                <c:pt idx="329">
                  <c:v>2.5499999999999998</c:v>
                </c:pt>
                <c:pt idx="330">
                  <c:v>2.6150000000000002</c:v>
                </c:pt>
                <c:pt idx="331">
                  <c:v>2.5922999999999998</c:v>
                </c:pt>
                <c:pt idx="332">
                  <c:v>2.5779999999999998</c:v>
                </c:pt>
                <c:pt idx="333">
                  <c:v>2.5779999999999998</c:v>
                </c:pt>
                <c:pt idx="334">
                  <c:v>2.56</c:v>
                </c:pt>
                <c:pt idx="335">
                  <c:v>2.5499999999999998</c:v>
                </c:pt>
                <c:pt idx="336">
                  <c:v>2.5499999999999998</c:v>
                </c:pt>
                <c:pt idx="337">
                  <c:v>2.5499999999999998</c:v>
                </c:pt>
                <c:pt idx="338">
                  <c:v>2.5</c:v>
                </c:pt>
                <c:pt idx="339">
                  <c:v>2.5</c:v>
                </c:pt>
                <c:pt idx="340">
                  <c:v>2.5</c:v>
                </c:pt>
                <c:pt idx="341">
                  <c:v>2.5</c:v>
                </c:pt>
                <c:pt idx="342">
                  <c:v>2.5</c:v>
                </c:pt>
                <c:pt idx="343">
                  <c:v>2.5939999999999999</c:v>
                </c:pt>
                <c:pt idx="344">
                  <c:v>2.5939999999999999</c:v>
                </c:pt>
                <c:pt idx="345">
                  <c:v>2.4499</c:v>
                </c:pt>
                <c:pt idx="346">
                  <c:v>2.44</c:v>
                </c:pt>
                <c:pt idx="347">
                  <c:v>2.3199999999999998</c:v>
                </c:pt>
                <c:pt idx="348">
                  <c:v>2.3199999999999998</c:v>
                </c:pt>
                <c:pt idx="349">
                  <c:v>2.25</c:v>
                </c:pt>
                <c:pt idx="350">
                  <c:v>2.2800000000000002</c:v>
                </c:pt>
                <c:pt idx="351">
                  <c:v>2.2800000000000002</c:v>
                </c:pt>
                <c:pt idx="352">
                  <c:v>2.38</c:v>
                </c:pt>
                <c:pt idx="353">
                  <c:v>2.2995000000000001</c:v>
                </c:pt>
                <c:pt idx="354">
                  <c:v>2.1282000000000001</c:v>
                </c:pt>
                <c:pt idx="355">
                  <c:v>2.0908000000000002</c:v>
                </c:pt>
                <c:pt idx="356">
                  <c:v>2.0908000000000002</c:v>
                </c:pt>
                <c:pt idx="357">
                  <c:v>2.0908000000000002</c:v>
                </c:pt>
                <c:pt idx="358">
                  <c:v>2.1800000000000002</c:v>
                </c:pt>
                <c:pt idx="359">
                  <c:v>2.1408</c:v>
                </c:pt>
                <c:pt idx="360">
                  <c:v>2.15</c:v>
                </c:pt>
                <c:pt idx="361">
                  <c:v>2.15</c:v>
                </c:pt>
                <c:pt idx="362">
                  <c:v>2.0699999999999998</c:v>
                </c:pt>
                <c:pt idx="363">
                  <c:v>2.0849000000000002</c:v>
                </c:pt>
                <c:pt idx="364">
                  <c:v>2.1116000000000001</c:v>
                </c:pt>
                <c:pt idx="365">
                  <c:v>2.1116000000000001</c:v>
                </c:pt>
                <c:pt idx="366">
                  <c:v>2.1116000000000001</c:v>
                </c:pt>
                <c:pt idx="367">
                  <c:v>2.1116000000000001</c:v>
                </c:pt>
                <c:pt idx="368">
                  <c:v>1.9750000000000001</c:v>
                </c:pt>
                <c:pt idx="369">
                  <c:v>1.9750000000000001</c:v>
                </c:pt>
                <c:pt idx="370">
                  <c:v>1.9300000000000002</c:v>
                </c:pt>
                <c:pt idx="371">
                  <c:v>1.9300000000000002</c:v>
                </c:pt>
                <c:pt idx="372">
                  <c:v>2</c:v>
                </c:pt>
                <c:pt idx="373">
                  <c:v>2</c:v>
                </c:pt>
                <c:pt idx="374">
                  <c:v>2</c:v>
                </c:pt>
                <c:pt idx="375">
                  <c:v>2</c:v>
                </c:pt>
                <c:pt idx="376">
                  <c:v>2.0299999999999998</c:v>
                </c:pt>
                <c:pt idx="377">
                  <c:v>2.15</c:v>
                </c:pt>
                <c:pt idx="378">
                  <c:v>2.1800000000000002</c:v>
                </c:pt>
                <c:pt idx="379">
                  <c:v>2.1505999999999998</c:v>
                </c:pt>
                <c:pt idx="380">
                  <c:v>2.33</c:v>
                </c:pt>
                <c:pt idx="381">
                  <c:v>2.1850000000000001</c:v>
                </c:pt>
                <c:pt idx="382">
                  <c:v>2.1850000000000001</c:v>
                </c:pt>
                <c:pt idx="383">
                  <c:v>2.1850000000000001</c:v>
                </c:pt>
                <c:pt idx="384">
                  <c:v>2.1850000000000001</c:v>
                </c:pt>
                <c:pt idx="385">
                  <c:v>2.1850000000000001</c:v>
                </c:pt>
                <c:pt idx="386">
                  <c:v>2.2465999999999999</c:v>
                </c:pt>
                <c:pt idx="387">
                  <c:v>2.2749000000000001</c:v>
                </c:pt>
                <c:pt idx="388">
                  <c:v>2.2749000000000001</c:v>
                </c:pt>
                <c:pt idx="389">
                  <c:v>2.2749000000000001</c:v>
                </c:pt>
                <c:pt idx="390">
                  <c:v>2.31</c:v>
                </c:pt>
                <c:pt idx="391">
                  <c:v>2.2385999999999999</c:v>
                </c:pt>
                <c:pt idx="392">
                  <c:v>2.2385999999999999</c:v>
                </c:pt>
                <c:pt idx="393">
                  <c:v>2.2412000000000001</c:v>
                </c:pt>
                <c:pt idx="394">
                  <c:v>2.17</c:v>
                </c:pt>
                <c:pt idx="395">
                  <c:v>2.17</c:v>
                </c:pt>
                <c:pt idx="396">
                  <c:v>2.17</c:v>
                </c:pt>
                <c:pt idx="397">
                  <c:v>2.2322000000000002</c:v>
                </c:pt>
                <c:pt idx="398">
                  <c:v>2.2604000000000002</c:v>
                </c:pt>
                <c:pt idx="399">
                  <c:v>2.2999999999999998</c:v>
                </c:pt>
                <c:pt idx="400">
                  <c:v>2.2911999999999999</c:v>
                </c:pt>
                <c:pt idx="401">
                  <c:v>2.2911999999999999</c:v>
                </c:pt>
                <c:pt idx="402">
                  <c:v>2.2911999999999999</c:v>
                </c:pt>
                <c:pt idx="403">
                  <c:v>2.3675999999999999</c:v>
                </c:pt>
                <c:pt idx="404">
                  <c:v>2.3816000000000002</c:v>
                </c:pt>
                <c:pt idx="405">
                  <c:v>2.3816000000000002</c:v>
                </c:pt>
                <c:pt idx="406">
                  <c:v>2.3816000000000002</c:v>
                </c:pt>
                <c:pt idx="407">
                  <c:v>2.3816000000000002</c:v>
                </c:pt>
                <c:pt idx="408">
                  <c:v>2.5489999999999999</c:v>
                </c:pt>
                <c:pt idx="409">
                  <c:v>2.5489999999999999</c:v>
                </c:pt>
                <c:pt idx="410">
                  <c:v>2.605</c:v>
                </c:pt>
                <c:pt idx="411">
                  <c:v>2.605</c:v>
                </c:pt>
                <c:pt idx="412">
                  <c:v>2.605</c:v>
                </c:pt>
                <c:pt idx="413">
                  <c:v>2.605</c:v>
                </c:pt>
                <c:pt idx="414">
                  <c:v>2.605</c:v>
                </c:pt>
                <c:pt idx="415">
                  <c:v>2.605</c:v>
                </c:pt>
                <c:pt idx="416">
                  <c:v>2.6191</c:v>
                </c:pt>
                <c:pt idx="417">
                  <c:v>2.6191</c:v>
                </c:pt>
                <c:pt idx="418">
                  <c:v>2.7446999999999999</c:v>
                </c:pt>
                <c:pt idx="419">
                  <c:v>2.7446999999999999</c:v>
                </c:pt>
                <c:pt idx="420">
                  <c:v>2.7446999999999999</c:v>
                </c:pt>
                <c:pt idx="421">
                  <c:v>2.7</c:v>
                </c:pt>
                <c:pt idx="422">
                  <c:v>2.6486999999999998</c:v>
                </c:pt>
                <c:pt idx="423">
                  <c:v>2.7157</c:v>
                </c:pt>
                <c:pt idx="424">
                  <c:v>2.7650000000000001</c:v>
                </c:pt>
                <c:pt idx="425">
                  <c:v>2.74</c:v>
                </c:pt>
                <c:pt idx="426">
                  <c:v>2.6791</c:v>
                </c:pt>
                <c:pt idx="427">
                  <c:v>2.64</c:v>
                </c:pt>
                <c:pt idx="428">
                  <c:v>2.6367000000000003</c:v>
                </c:pt>
                <c:pt idx="429">
                  <c:v>2.6615000000000002</c:v>
                </c:pt>
                <c:pt idx="430">
                  <c:v>2.6615000000000002</c:v>
                </c:pt>
                <c:pt idx="431">
                  <c:v>2.83</c:v>
                </c:pt>
                <c:pt idx="432">
                  <c:v>2.88</c:v>
                </c:pt>
                <c:pt idx="433">
                  <c:v>2.85</c:v>
                </c:pt>
                <c:pt idx="434">
                  <c:v>2.9</c:v>
                </c:pt>
                <c:pt idx="435">
                  <c:v>2.9</c:v>
                </c:pt>
                <c:pt idx="436">
                  <c:v>2.8691</c:v>
                </c:pt>
                <c:pt idx="437">
                  <c:v>2.7949999999999999</c:v>
                </c:pt>
                <c:pt idx="438">
                  <c:v>2.7556000000000003</c:v>
                </c:pt>
                <c:pt idx="439">
                  <c:v>2.6677999999999997</c:v>
                </c:pt>
                <c:pt idx="440">
                  <c:v>2.6492</c:v>
                </c:pt>
                <c:pt idx="441">
                  <c:v>2.6848999999999998</c:v>
                </c:pt>
                <c:pt idx="442">
                  <c:v>2.7669000000000001</c:v>
                </c:pt>
                <c:pt idx="443">
                  <c:v>2.8087</c:v>
                </c:pt>
                <c:pt idx="444">
                  <c:v>2.7786999999999997</c:v>
                </c:pt>
                <c:pt idx="445">
                  <c:v>2.7507000000000001</c:v>
                </c:pt>
                <c:pt idx="446">
                  <c:v>2.7389999999999999</c:v>
                </c:pt>
                <c:pt idx="447">
                  <c:v>2.8109999999999999</c:v>
                </c:pt>
                <c:pt idx="448">
                  <c:v>2.81</c:v>
                </c:pt>
                <c:pt idx="449">
                  <c:v>2.8410000000000002</c:v>
                </c:pt>
                <c:pt idx="450">
                  <c:v>2.93</c:v>
                </c:pt>
                <c:pt idx="451">
                  <c:v>2.8997000000000002</c:v>
                </c:pt>
                <c:pt idx="452">
                  <c:v>2.8487</c:v>
                </c:pt>
                <c:pt idx="453">
                  <c:v>2.839</c:v>
                </c:pt>
                <c:pt idx="454">
                  <c:v>2.7462</c:v>
                </c:pt>
                <c:pt idx="455">
                  <c:v>2.7587999999999999</c:v>
                </c:pt>
                <c:pt idx="456">
                  <c:v>2.6486999999999998</c:v>
                </c:pt>
                <c:pt idx="457">
                  <c:v>2.5987</c:v>
                </c:pt>
                <c:pt idx="458">
                  <c:v>2.44</c:v>
                </c:pt>
                <c:pt idx="459">
                  <c:v>2.4300000000000002</c:v>
                </c:pt>
                <c:pt idx="460">
                  <c:v>2.4441999999999999</c:v>
                </c:pt>
                <c:pt idx="461">
                  <c:v>2.4095</c:v>
                </c:pt>
                <c:pt idx="462">
                  <c:v>2.3898999999999999</c:v>
                </c:pt>
                <c:pt idx="463">
                  <c:v>2.3437000000000001</c:v>
                </c:pt>
                <c:pt idx="464">
                  <c:v>2.2800000000000002</c:v>
                </c:pt>
                <c:pt idx="465">
                  <c:v>2.2999999999999998</c:v>
                </c:pt>
                <c:pt idx="466">
                  <c:v>2.2511999999999999</c:v>
                </c:pt>
                <c:pt idx="467">
                  <c:v>2.3043</c:v>
                </c:pt>
                <c:pt idx="468">
                  <c:v>2.3199999999999998</c:v>
                </c:pt>
                <c:pt idx="469">
                  <c:v>2.3186999999999998</c:v>
                </c:pt>
                <c:pt idx="470">
                  <c:v>2.35</c:v>
                </c:pt>
                <c:pt idx="471">
                  <c:v>2.3153999999999999</c:v>
                </c:pt>
                <c:pt idx="472">
                  <c:v>2.2995999999999999</c:v>
                </c:pt>
                <c:pt idx="473">
                  <c:v>2.2995999999999999</c:v>
                </c:pt>
                <c:pt idx="474">
                  <c:v>2.2995999999999999</c:v>
                </c:pt>
                <c:pt idx="475">
                  <c:v>2.2909000000000002</c:v>
                </c:pt>
                <c:pt idx="476">
                  <c:v>2.25</c:v>
                </c:pt>
                <c:pt idx="477">
                  <c:v>2.2181999999999999</c:v>
                </c:pt>
                <c:pt idx="478">
                  <c:v>2.2181999999999999</c:v>
                </c:pt>
                <c:pt idx="479">
                  <c:v>2.2181999999999999</c:v>
                </c:pt>
                <c:pt idx="480">
                  <c:v>2.1930999999999998</c:v>
                </c:pt>
                <c:pt idx="481">
                  <c:v>2.2921</c:v>
                </c:pt>
                <c:pt idx="482">
                  <c:v>2.3073999999999999</c:v>
                </c:pt>
                <c:pt idx="483">
                  <c:v>2.39</c:v>
                </c:pt>
                <c:pt idx="484">
                  <c:v>2.39</c:v>
                </c:pt>
                <c:pt idx="485">
                  <c:v>2.5657000000000001</c:v>
                </c:pt>
                <c:pt idx="486">
                  <c:v>2.6379999999999999</c:v>
                </c:pt>
                <c:pt idx="487">
                  <c:v>2.6379999999999999</c:v>
                </c:pt>
                <c:pt idx="488">
                  <c:v>2.8369999999999997</c:v>
                </c:pt>
                <c:pt idx="489">
                  <c:v>2.5897000000000001</c:v>
                </c:pt>
                <c:pt idx="490">
                  <c:v>2.5897000000000001</c:v>
                </c:pt>
                <c:pt idx="491">
                  <c:v>2.6715999999999998</c:v>
                </c:pt>
                <c:pt idx="492">
                  <c:v>2.6461999999999999</c:v>
                </c:pt>
                <c:pt idx="493">
                  <c:v>2.6461999999999999</c:v>
                </c:pt>
                <c:pt idx="494">
                  <c:v>2.6461999999999999</c:v>
                </c:pt>
                <c:pt idx="495">
                  <c:v>2.6461999999999999</c:v>
                </c:pt>
                <c:pt idx="496">
                  <c:v>2.6905999999999999</c:v>
                </c:pt>
                <c:pt idx="497">
                  <c:v>2.6905999999999999</c:v>
                </c:pt>
                <c:pt idx="498">
                  <c:v>2.6692999999999998</c:v>
                </c:pt>
                <c:pt idx="499">
                  <c:v>2.5666000000000002</c:v>
                </c:pt>
                <c:pt idx="500">
                  <c:v>2.5615999999999999</c:v>
                </c:pt>
                <c:pt idx="501">
                  <c:v>2.5716000000000001</c:v>
                </c:pt>
                <c:pt idx="502">
                  <c:v>2.4765000000000001</c:v>
                </c:pt>
                <c:pt idx="503">
                  <c:v>2.516</c:v>
                </c:pt>
                <c:pt idx="504">
                  <c:v>2.5091000000000001</c:v>
                </c:pt>
                <c:pt idx="505">
                  <c:v>2.5428999999999999</c:v>
                </c:pt>
                <c:pt idx="506">
                  <c:v>2.5710999999999999</c:v>
                </c:pt>
                <c:pt idx="507">
                  <c:v>2.5784000000000002</c:v>
                </c:pt>
                <c:pt idx="508">
                  <c:v>2.5287999999999999</c:v>
                </c:pt>
                <c:pt idx="509">
                  <c:v>2.5657000000000001</c:v>
                </c:pt>
                <c:pt idx="510">
                  <c:v>2.5657000000000001</c:v>
                </c:pt>
                <c:pt idx="511">
                  <c:v>2.5657000000000001</c:v>
                </c:pt>
                <c:pt idx="512">
                  <c:v>2.5548999999999999</c:v>
                </c:pt>
                <c:pt idx="513">
                  <c:v>2.5556999999999999</c:v>
                </c:pt>
                <c:pt idx="514">
                  <c:v>2.6187</c:v>
                </c:pt>
                <c:pt idx="515">
                  <c:v>2.6187</c:v>
                </c:pt>
                <c:pt idx="516">
                  <c:v>2.7532999999999999</c:v>
                </c:pt>
                <c:pt idx="517">
                  <c:v>2.7532999999999999</c:v>
                </c:pt>
                <c:pt idx="518">
                  <c:v>2.8715999999999999</c:v>
                </c:pt>
                <c:pt idx="519">
                  <c:v>2.8715999999999999</c:v>
                </c:pt>
                <c:pt idx="520">
                  <c:v>3.1150000000000002</c:v>
                </c:pt>
                <c:pt idx="521">
                  <c:v>3.2673999999999999</c:v>
                </c:pt>
                <c:pt idx="522">
                  <c:v>3.2383000000000002</c:v>
                </c:pt>
                <c:pt idx="523">
                  <c:v>3.2383000000000002</c:v>
                </c:pt>
                <c:pt idx="524">
                  <c:v>3.0091000000000001</c:v>
                </c:pt>
                <c:pt idx="525">
                  <c:v>2.9116</c:v>
                </c:pt>
                <c:pt idx="526">
                  <c:v>2.9116</c:v>
                </c:pt>
                <c:pt idx="527">
                  <c:v>3.0748000000000002</c:v>
                </c:pt>
                <c:pt idx="528">
                  <c:v>2.9845999999999999</c:v>
                </c:pt>
                <c:pt idx="529">
                  <c:v>2.9942000000000002</c:v>
                </c:pt>
                <c:pt idx="530">
                  <c:v>2.9942000000000002</c:v>
                </c:pt>
                <c:pt idx="531">
                  <c:v>3.0583</c:v>
                </c:pt>
                <c:pt idx="532">
                  <c:v>3.0790000000000002</c:v>
                </c:pt>
                <c:pt idx="533">
                  <c:v>3.0790000000000002</c:v>
                </c:pt>
                <c:pt idx="534">
                  <c:v>3.0790000000000002</c:v>
                </c:pt>
                <c:pt idx="535">
                  <c:v>3.0790000000000002</c:v>
                </c:pt>
                <c:pt idx="536">
                  <c:v>3.4681000000000002</c:v>
                </c:pt>
                <c:pt idx="537">
                  <c:v>3.4637000000000002</c:v>
                </c:pt>
                <c:pt idx="538">
                  <c:v>3.4637000000000002</c:v>
                </c:pt>
                <c:pt idx="539">
                  <c:v>3.4784000000000002</c:v>
                </c:pt>
                <c:pt idx="540">
                  <c:v>3.4398</c:v>
                </c:pt>
                <c:pt idx="541">
                  <c:v>3.4702999999999999</c:v>
                </c:pt>
                <c:pt idx="542">
                  <c:v>3.5061999999999998</c:v>
                </c:pt>
                <c:pt idx="543">
                  <c:v>3.4962</c:v>
                </c:pt>
                <c:pt idx="544">
                  <c:v>3.4962</c:v>
                </c:pt>
                <c:pt idx="545">
                  <c:v>3.49</c:v>
                </c:pt>
                <c:pt idx="546">
                  <c:v>3.5771999999999999</c:v>
                </c:pt>
                <c:pt idx="547">
                  <c:v>3.5996999999999999</c:v>
                </c:pt>
                <c:pt idx="548">
                  <c:v>3.4722</c:v>
                </c:pt>
                <c:pt idx="549">
                  <c:v>3.4722</c:v>
                </c:pt>
                <c:pt idx="550">
                  <c:v>3.6150000000000002</c:v>
                </c:pt>
                <c:pt idx="551">
                  <c:v>3.6400999999999999</c:v>
                </c:pt>
                <c:pt idx="552">
                  <c:v>3.7307999999999999</c:v>
                </c:pt>
                <c:pt idx="553">
                  <c:v>3.7307999999999999</c:v>
                </c:pt>
                <c:pt idx="554">
                  <c:v>3.6448</c:v>
                </c:pt>
                <c:pt idx="555">
                  <c:v>3.5606</c:v>
                </c:pt>
                <c:pt idx="556">
                  <c:v>3.5606</c:v>
                </c:pt>
                <c:pt idx="557">
                  <c:v>3.5606</c:v>
                </c:pt>
                <c:pt idx="558">
                  <c:v>3.5152000000000001</c:v>
                </c:pt>
                <c:pt idx="559">
                  <c:v>3.4447999999999999</c:v>
                </c:pt>
                <c:pt idx="560">
                  <c:v>3.4447999999999999</c:v>
                </c:pt>
                <c:pt idx="561">
                  <c:v>3.3513000000000002</c:v>
                </c:pt>
                <c:pt idx="562">
                  <c:v>3.2949999999999999</c:v>
                </c:pt>
                <c:pt idx="563">
                  <c:v>3.3249</c:v>
                </c:pt>
                <c:pt idx="564">
                  <c:v>3.3249</c:v>
                </c:pt>
                <c:pt idx="565">
                  <c:v>3.3249</c:v>
                </c:pt>
                <c:pt idx="566">
                  <c:v>3.3249</c:v>
                </c:pt>
                <c:pt idx="567">
                  <c:v>3.4133</c:v>
                </c:pt>
                <c:pt idx="568">
                  <c:v>3.4133</c:v>
                </c:pt>
                <c:pt idx="569">
                  <c:v>3.4133</c:v>
                </c:pt>
                <c:pt idx="570">
                  <c:v>3.3984999999999999</c:v>
                </c:pt>
                <c:pt idx="571">
                  <c:v>3.3984999999999999</c:v>
                </c:pt>
                <c:pt idx="572">
                  <c:v>3.3849999999999998</c:v>
                </c:pt>
                <c:pt idx="573">
                  <c:v>3.3115000000000001</c:v>
                </c:pt>
                <c:pt idx="574">
                  <c:v>3.3906999999999998</c:v>
                </c:pt>
                <c:pt idx="575">
                  <c:v>3.4266000000000001</c:v>
                </c:pt>
                <c:pt idx="576">
                  <c:v>3.4266000000000001</c:v>
                </c:pt>
                <c:pt idx="577">
                  <c:v>3.4266000000000001</c:v>
                </c:pt>
                <c:pt idx="578">
                  <c:v>3.4266000000000001</c:v>
                </c:pt>
                <c:pt idx="579">
                  <c:v>3.4266000000000001</c:v>
                </c:pt>
                <c:pt idx="580">
                  <c:v>3.4298000000000002</c:v>
                </c:pt>
                <c:pt idx="581">
                  <c:v>3.4756999999999998</c:v>
                </c:pt>
                <c:pt idx="582">
                  <c:v>3.4756999999999998</c:v>
                </c:pt>
                <c:pt idx="583">
                  <c:v>3.5045999999999999</c:v>
                </c:pt>
                <c:pt idx="584">
                  <c:v>3.5045999999999999</c:v>
                </c:pt>
                <c:pt idx="585">
                  <c:v>3.3548999999999998</c:v>
                </c:pt>
                <c:pt idx="586">
                  <c:v>3.3548999999999998</c:v>
                </c:pt>
                <c:pt idx="587">
                  <c:v>3.3548999999999998</c:v>
                </c:pt>
                <c:pt idx="588">
                  <c:v>3.3548999999999998</c:v>
                </c:pt>
                <c:pt idx="589">
                  <c:v>3.3548999999999998</c:v>
                </c:pt>
                <c:pt idx="590">
                  <c:v>3.3548999999999998</c:v>
                </c:pt>
                <c:pt idx="591">
                  <c:v>3.3548999999999998</c:v>
                </c:pt>
                <c:pt idx="592">
                  <c:v>3.3548999999999998</c:v>
                </c:pt>
                <c:pt idx="593">
                  <c:v>3.3548999999999998</c:v>
                </c:pt>
                <c:pt idx="594">
                  <c:v>3.3548999999999998</c:v>
                </c:pt>
                <c:pt idx="595">
                  <c:v>3.3548999999999998</c:v>
                </c:pt>
                <c:pt idx="596">
                  <c:v>3.3548999999999998</c:v>
                </c:pt>
                <c:pt idx="597">
                  <c:v>3.3548999999999998</c:v>
                </c:pt>
                <c:pt idx="598">
                  <c:v>3.6137000000000001</c:v>
                </c:pt>
                <c:pt idx="599">
                  <c:v>3.6137000000000001</c:v>
                </c:pt>
                <c:pt idx="600">
                  <c:v>3.6137000000000001</c:v>
                </c:pt>
                <c:pt idx="601">
                  <c:v>3.6137000000000001</c:v>
                </c:pt>
                <c:pt idx="602">
                  <c:v>3.6137000000000001</c:v>
                </c:pt>
                <c:pt idx="603">
                  <c:v>3.6137000000000001</c:v>
                </c:pt>
                <c:pt idx="604">
                  <c:v>3.6137000000000001</c:v>
                </c:pt>
                <c:pt idx="605">
                  <c:v>3.7</c:v>
                </c:pt>
                <c:pt idx="606">
                  <c:v>3.7</c:v>
                </c:pt>
                <c:pt idx="607">
                  <c:v>3.7</c:v>
                </c:pt>
                <c:pt idx="608">
                  <c:v>3.7282999999999999</c:v>
                </c:pt>
                <c:pt idx="609">
                  <c:v>3.7282999999999999</c:v>
                </c:pt>
                <c:pt idx="610">
                  <c:v>3.6669999999999998</c:v>
                </c:pt>
                <c:pt idx="611">
                  <c:v>3.7416</c:v>
                </c:pt>
                <c:pt idx="612">
                  <c:v>3.7126000000000001</c:v>
                </c:pt>
                <c:pt idx="613">
                  <c:v>3.6954000000000002</c:v>
                </c:pt>
                <c:pt idx="614">
                  <c:v>3.6954000000000002</c:v>
                </c:pt>
                <c:pt idx="615">
                  <c:v>3.6954000000000002</c:v>
                </c:pt>
                <c:pt idx="616">
                  <c:v>3.7044999999999999</c:v>
                </c:pt>
                <c:pt idx="617">
                  <c:v>3.7044999999999999</c:v>
                </c:pt>
                <c:pt idx="618">
                  <c:v>3.6818</c:v>
                </c:pt>
                <c:pt idx="619">
                  <c:v>3.6010999999999997</c:v>
                </c:pt>
                <c:pt idx="620">
                  <c:v>3.6010999999999997</c:v>
                </c:pt>
                <c:pt idx="621">
                  <c:v>3.5951</c:v>
                </c:pt>
                <c:pt idx="622">
                  <c:v>3.5951</c:v>
                </c:pt>
                <c:pt idx="623">
                  <c:v>3.5460000000000003</c:v>
                </c:pt>
                <c:pt idx="624">
                  <c:v>3.5460000000000003</c:v>
                </c:pt>
                <c:pt idx="625">
                  <c:v>3.5460000000000003</c:v>
                </c:pt>
                <c:pt idx="626">
                  <c:v>3.8283</c:v>
                </c:pt>
                <c:pt idx="627">
                  <c:v>3.8357000000000001</c:v>
                </c:pt>
                <c:pt idx="628">
                  <c:v>3.8357000000000001</c:v>
                </c:pt>
                <c:pt idx="629">
                  <c:v>3.8357000000000001</c:v>
                </c:pt>
                <c:pt idx="630">
                  <c:v>3.8357000000000001</c:v>
                </c:pt>
                <c:pt idx="631">
                  <c:v>4.0091000000000001</c:v>
                </c:pt>
                <c:pt idx="632">
                  <c:v>4.0250000000000004</c:v>
                </c:pt>
                <c:pt idx="633">
                  <c:v>4.1382000000000003</c:v>
                </c:pt>
                <c:pt idx="634">
                  <c:v>4.1382000000000003</c:v>
                </c:pt>
                <c:pt idx="635">
                  <c:v>4.2374999999999998</c:v>
                </c:pt>
                <c:pt idx="636">
                  <c:v>4.1905000000000001</c:v>
                </c:pt>
                <c:pt idx="637">
                  <c:v>4.1905000000000001</c:v>
                </c:pt>
                <c:pt idx="638">
                  <c:v>4.2797000000000001</c:v>
                </c:pt>
                <c:pt idx="639">
                  <c:v>4.4257</c:v>
                </c:pt>
                <c:pt idx="640">
                  <c:v>4.4904000000000002</c:v>
                </c:pt>
                <c:pt idx="641">
                  <c:v>4.4904000000000002</c:v>
                </c:pt>
                <c:pt idx="642">
                  <c:v>4.5159000000000002</c:v>
                </c:pt>
                <c:pt idx="643">
                  <c:v>4.6574999999999998</c:v>
                </c:pt>
                <c:pt idx="644">
                  <c:v>4.5671999999999997</c:v>
                </c:pt>
                <c:pt idx="645">
                  <c:v>4.6071</c:v>
                </c:pt>
                <c:pt idx="646">
                  <c:v>4.6071</c:v>
                </c:pt>
                <c:pt idx="647">
                  <c:v>4.6071</c:v>
                </c:pt>
                <c:pt idx="648">
                  <c:v>4.3673999999999999</c:v>
                </c:pt>
                <c:pt idx="649">
                  <c:v>4.3673999999999999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28-409E-B25F-EF6771280131}"/>
            </c:ext>
          </c:extLst>
        </c:ser>
        <c:ser>
          <c:idx val="2"/>
          <c:order val="1"/>
          <c:tx>
            <c:v>Yield NTN-B 2035</c:v>
          </c:tx>
          <c:spPr>
            <a:ln w="34925" cap="rnd">
              <a:solidFill>
                <a:srgbClr val="9A001E"/>
              </a:solidFill>
              <a:round/>
            </a:ln>
            <a:effectLst/>
          </c:spPr>
          <c:marker>
            <c:symbol val="none"/>
          </c:marker>
          <c:cat>
            <c:numRef>
              <c:f>NTNB!$A$6:$A$7200</c:f>
              <c:numCache>
                <c:formatCode>m/d/yyyy</c:formatCode>
                <c:ptCount val="7195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NTNB!$D$6:$D$7200</c:f>
              <c:numCache>
                <c:formatCode>General</c:formatCode>
                <c:ptCount val="7195"/>
                <c:pt idx="0">
                  <c:v>4.3600000000000003</c:v>
                </c:pt>
                <c:pt idx="1">
                  <c:v>4.3600000000000003</c:v>
                </c:pt>
                <c:pt idx="2">
                  <c:v>4.37</c:v>
                </c:pt>
                <c:pt idx="3">
                  <c:v>4.37</c:v>
                </c:pt>
                <c:pt idx="4">
                  <c:v>4.37</c:v>
                </c:pt>
                <c:pt idx="5">
                  <c:v>4.37</c:v>
                </c:pt>
                <c:pt idx="6">
                  <c:v>4.37</c:v>
                </c:pt>
                <c:pt idx="7">
                  <c:v>4.25</c:v>
                </c:pt>
                <c:pt idx="8">
                  <c:v>4.28</c:v>
                </c:pt>
                <c:pt idx="9">
                  <c:v>4.28</c:v>
                </c:pt>
                <c:pt idx="10">
                  <c:v>4.22</c:v>
                </c:pt>
                <c:pt idx="11">
                  <c:v>4.22</c:v>
                </c:pt>
                <c:pt idx="12">
                  <c:v>4.1900000000000004</c:v>
                </c:pt>
                <c:pt idx="13">
                  <c:v>4.1900000000000004</c:v>
                </c:pt>
                <c:pt idx="14">
                  <c:v>4.1900000000000004</c:v>
                </c:pt>
                <c:pt idx="15">
                  <c:v>4.1900000000000004</c:v>
                </c:pt>
                <c:pt idx="16">
                  <c:v>4.3890000000000002</c:v>
                </c:pt>
                <c:pt idx="17">
                  <c:v>4.3890000000000002</c:v>
                </c:pt>
                <c:pt idx="18">
                  <c:v>4.3890000000000002</c:v>
                </c:pt>
                <c:pt idx="19">
                  <c:v>4.3890000000000002</c:v>
                </c:pt>
                <c:pt idx="20">
                  <c:v>4.32</c:v>
                </c:pt>
                <c:pt idx="21">
                  <c:v>4.32</c:v>
                </c:pt>
                <c:pt idx="22">
                  <c:v>4.32</c:v>
                </c:pt>
                <c:pt idx="23">
                  <c:v>4.32</c:v>
                </c:pt>
                <c:pt idx="24">
                  <c:v>4.32</c:v>
                </c:pt>
                <c:pt idx="25">
                  <c:v>4.32</c:v>
                </c:pt>
                <c:pt idx="26">
                  <c:v>4.4539</c:v>
                </c:pt>
                <c:pt idx="27">
                  <c:v>4.4747000000000003</c:v>
                </c:pt>
                <c:pt idx="28">
                  <c:v>4.4747000000000003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4.47</c:v>
                </c:pt>
                <c:pt idx="34">
                  <c:v>4.47</c:v>
                </c:pt>
                <c:pt idx="35">
                  <c:v>4.4800000000000004</c:v>
                </c:pt>
                <c:pt idx="36">
                  <c:v>4.4800000000000004</c:v>
                </c:pt>
                <c:pt idx="37">
                  <c:v>4.4800000000000004</c:v>
                </c:pt>
                <c:pt idx="38">
                  <c:v>4.4800000000000004</c:v>
                </c:pt>
                <c:pt idx="39">
                  <c:v>4.4800000000000004</c:v>
                </c:pt>
                <c:pt idx="40">
                  <c:v>4.4800000000000004</c:v>
                </c:pt>
                <c:pt idx="41">
                  <c:v>4.3499999999999996</c:v>
                </c:pt>
                <c:pt idx="42">
                  <c:v>4.3499999999999996</c:v>
                </c:pt>
                <c:pt idx="43">
                  <c:v>4.3499999999999996</c:v>
                </c:pt>
                <c:pt idx="44">
                  <c:v>4.3499999999999996</c:v>
                </c:pt>
                <c:pt idx="45">
                  <c:v>4.3099999999999996</c:v>
                </c:pt>
                <c:pt idx="46">
                  <c:v>4.3099999999999996</c:v>
                </c:pt>
                <c:pt idx="47">
                  <c:v>4.29</c:v>
                </c:pt>
                <c:pt idx="48">
                  <c:v>4.29</c:v>
                </c:pt>
                <c:pt idx="49">
                  <c:v>4.29</c:v>
                </c:pt>
                <c:pt idx="50">
                  <c:v>4.2300000000000004</c:v>
                </c:pt>
                <c:pt idx="51">
                  <c:v>4.2300000000000004</c:v>
                </c:pt>
                <c:pt idx="52">
                  <c:v>4.1900000000000004</c:v>
                </c:pt>
                <c:pt idx="53">
                  <c:v>4.1900000000000004</c:v>
                </c:pt>
                <c:pt idx="54">
                  <c:v>4.1900000000000004</c:v>
                </c:pt>
                <c:pt idx="55">
                  <c:v>4.2699999999999996</c:v>
                </c:pt>
                <c:pt idx="56">
                  <c:v>4.22</c:v>
                </c:pt>
                <c:pt idx="57">
                  <c:v>4.2</c:v>
                </c:pt>
                <c:pt idx="58">
                  <c:v>4.2</c:v>
                </c:pt>
                <c:pt idx="59">
                  <c:v>4.1581000000000001</c:v>
                </c:pt>
                <c:pt idx="60">
                  <c:v>4.1597999999999997</c:v>
                </c:pt>
                <c:pt idx="61">
                  <c:v>4.08</c:v>
                </c:pt>
                <c:pt idx="62">
                  <c:v>4.0797999999999996</c:v>
                </c:pt>
                <c:pt idx="63">
                  <c:v>4.0797999999999996</c:v>
                </c:pt>
                <c:pt idx="64">
                  <c:v>3.92</c:v>
                </c:pt>
                <c:pt idx="65">
                  <c:v>3.89</c:v>
                </c:pt>
                <c:pt idx="66">
                  <c:v>3.89</c:v>
                </c:pt>
                <c:pt idx="67">
                  <c:v>3.93</c:v>
                </c:pt>
                <c:pt idx="68">
                  <c:v>3.8723000000000001</c:v>
                </c:pt>
                <c:pt idx="69">
                  <c:v>3.8319000000000001</c:v>
                </c:pt>
                <c:pt idx="70">
                  <c:v>3.8319000000000001</c:v>
                </c:pt>
                <c:pt idx="71">
                  <c:v>3.8</c:v>
                </c:pt>
                <c:pt idx="72">
                  <c:v>3.85</c:v>
                </c:pt>
                <c:pt idx="73">
                  <c:v>3.84</c:v>
                </c:pt>
                <c:pt idx="74">
                  <c:v>3.83</c:v>
                </c:pt>
                <c:pt idx="75">
                  <c:v>3.82</c:v>
                </c:pt>
                <c:pt idx="76">
                  <c:v>3.82</c:v>
                </c:pt>
                <c:pt idx="77">
                  <c:v>3.79</c:v>
                </c:pt>
                <c:pt idx="78">
                  <c:v>3.79</c:v>
                </c:pt>
                <c:pt idx="79">
                  <c:v>3.67</c:v>
                </c:pt>
                <c:pt idx="80">
                  <c:v>3.66</c:v>
                </c:pt>
                <c:pt idx="81">
                  <c:v>3.6387999999999998</c:v>
                </c:pt>
                <c:pt idx="82">
                  <c:v>3.66</c:v>
                </c:pt>
                <c:pt idx="83">
                  <c:v>3.61</c:v>
                </c:pt>
                <c:pt idx="84">
                  <c:v>3.54</c:v>
                </c:pt>
                <c:pt idx="85">
                  <c:v>3.52</c:v>
                </c:pt>
                <c:pt idx="86">
                  <c:v>3.51</c:v>
                </c:pt>
                <c:pt idx="87">
                  <c:v>3.51</c:v>
                </c:pt>
                <c:pt idx="88">
                  <c:v>3.54</c:v>
                </c:pt>
                <c:pt idx="89">
                  <c:v>3.55</c:v>
                </c:pt>
                <c:pt idx="90">
                  <c:v>3.52</c:v>
                </c:pt>
                <c:pt idx="91">
                  <c:v>3.52</c:v>
                </c:pt>
                <c:pt idx="92">
                  <c:v>3.52</c:v>
                </c:pt>
                <c:pt idx="93">
                  <c:v>3.52</c:v>
                </c:pt>
                <c:pt idx="94">
                  <c:v>3.51</c:v>
                </c:pt>
                <c:pt idx="95">
                  <c:v>3.51</c:v>
                </c:pt>
                <c:pt idx="96">
                  <c:v>3.5198999999999998</c:v>
                </c:pt>
                <c:pt idx="97">
                  <c:v>3.56</c:v>
                </c:pt>
                <c:pt idx="98">
                  <c:v>3.56</c:v>
                </c:pt>
                <c:pt idx="99">
                  <c:v>3.56</c:v>
                </c:pt>
                <c:pt idx="100">
                  <c:v>3.56</c:v>
                </c:pt>
                <c:pt idx="101">
                  <c:v>3.56</c:v>
                </c:pt>
                <c:pt idx="102">
                  <c:v>3.56</c:v>
                </c:pt>
                <c:pt idx="103">
                  <c:v>3.56</c:v>
                </c:pt>
                <c:pt idx="104">
                  <c:v>3.56</c:v>
                </c:pt>
                <c:pt idx="105">
                  <c:v>3.56</c:v>
                </c:pt>
                <c:pt idx="106">
                  <c:v>3.56</c:v>
                </c:pt>
                <c:pt idx="107">
                  <c:v>3.56</c:v>
                </c:pt>
                <c:pt idx="108">
                  <c:v>3.56</c:v>
                </c:pt>
                <c:pt idx="109">
                  <c:v>3.56</c:v>
                </c:pt>
                <c:pt idx="110">
                  <c:v>3.56</c:v>
                </c:pt>
                <c:pt idx="111">
                  <c:v>3.56</c:v>
                </c:pt>
                <c:pt idx="112">
                  <c:v>3.56</c:v>
                </c:pt>
                <c:pt idx="113">
                  <c:v>3.56</c:v>
                </c:pt>
                <c:pt idx="114">
                  <c:v>3.56</c:v>
                </c:pt>
                <c:pt idx="115">
                  <c:v>3.56</c:v>
                </c:pt>
                <c:pt idx="116">
                  <c:v>3.56</c:v>
                </c:pt>
                <c:pt idx="117">
                  <c:v>3.56</c:v>
                </c:pt>
                <c:pt idx="118">
                  <c:v>3.56</c:v>
                </c:pt>
                <c:pt idx="119">
                  <c:v>3.56</c:v>
                </c:pt>
                <c:pt idx="120">
                  <c:v>3.56</c:v>
                </c:pt>
                <c:pt idx="121">
                  <c:v>3.56</c:v>
                </c:pt>
                <c:pt idx="122">
                  <c:v>3.56</c:v>
                </c:pt>
                <c:pt idx="123">
                  <c:v>3.56</c:v>
                </c:pt>
                <c:pt idx="124">
                  <c:v>3.56</c:v>
                </c:pt>
                <c:pt idx="125">
                  <c:v>3.56</c:v>
                </c:pt>
                <c:pt idx="126">
                  <c:v>3.56</c:v>
                </c:pt>
                <c:pt idx="127">
                  <c:v>3.56</c:v>
                </c:pt>
                <c:pt idx="128">
                  <c:v>3.56</c:v>
                </c:pt>
                <c:pt idx="129">
                  <c:v>3.56</c:v>
                </c:pt>
                <c:pt idx="130">
                  <c:v>3.56</c:v>
                </c:pt>
                <c:pt idx="131">
                  <c:v>3.56</c:v>
                </c:pt>
                <c:pt idx="132">
                  <c:v>3.56</c:v>
                </c:pt>
                <c:pt idx="133">
                  <c:v>3.5286</c:v>
                </c:pt>
                <c:pt idx="134">
                  <c:v>3.5286</c:v>
                </c:pt>
                <c:pt idx="135">
                  <c:v>3.5286</c:v>
                </c:pt>
                <c:pt idx="136">
                  <c:v>3.57</c:v>
                </c:pt>
                <c:pt idx="137">
                  <c:v>3.57</c:v>
                </c:pt>
                <c:pt idx="138">
                  <c:v>3.57</c:v>
                </c:pt>
                <c:pt idx="139">
                  <c:v>3.57</c:v>
                </c:pt>
                <c:pt idx="140">
                  <c:v>3.55</c:v>
                </c:pt>
                <c:pt idx="141">
                  <c:v>3.4699999999999998</c:v>
                </c:pt>
                <c:pt idx="142">
                  <c:v>3.44</c:v>
                </c:pt>
                <c:pt idx="143">
                  <c:v>3.44</c:v>
                </c:pt>
                <c:pt idx="144">
                  <c:v>3.44</c:v>
                </c:pt>
                <c:pt idx="145">
                  <c:v>3.37</c:v>
                </c:pt>
                <c:pt idx="146">
                  <c:v>3.3877000000000002</c:v>
                </c:pt>
                <c:pt idx="147">
                  <c:v>3.3877000000000002</c:v>
                </c:pt>
                <c:pt idx="148">
                  <c:v>3.3877000000000002</c:v>
                </c:pt>
                <c:pt idx="149">
                  <c:v>3.2800000000000002</c:v>
                </c:pt>
                <c:pt idx="150">
                  <c:v>3.2800000000000002</c:v>
                </c:pt>
                <c:pt idx="151">
                  <c:v>3.29</c:v>
                </c:pt>
                <c:pt idx="152">
                  <c:v>3.29</c:v>
                </c:pt>
                <c:pt idx="153">
                  <c:v>3.29</c:v>
                </c:pt>
                <c:pt idx="154">
                  <c:v>3.29</c:v>
                </c:pt>
                <c:pt idx="155">
                  <c:v>3.25</c:v>
                </c:pt>
                <c:pt idx="156">
                  <c:v>3.25</c:v>
                </c:pt>
                <c:pt idx="157">
                  <c:v>3.25</c:v>
                </c:pt>
                <c:pt idx="158">
                  <c:v>3.25</c:v>
                </c:pt>
                <c:pt idx="159">
                  <c:v>3.21</c:v>
                </c:pt>
                <c:pt idx="160">
                  <c:v>3.1499000000000001</c:v>
                </c:pt>
                <c:pt idx="161">
                  <c:v>3.16</c:v>
                </c:pt>
                <c:pt idx="162">
                  <c:v>3.16</c:v>
                </c:pt>
                <c:pt idx="163">
                  <c:v>3.16</c:v>
                </c:pt>
                <c:pt idx="164">
                  <c:v>3.16</c:v>
                </c:pt>
                <c:pt idx="165">
                  <c:v>3.16</c:v>
                </c:pt>
                <c:pt idx="166">
                  <c:v>3.16</c:v>
                </c:pt>
                <c:pt idx="167">
                  <c:v>3.04</c:v>
                </c:pt>
                <c:pt idx="168">
                  <c:v>3</c:v>
                </c:pt>
                <c:pt idx="169">
                  <c:v>3</c:v>
                </c:pt>
                <c:pt idx="170">
                  <c:v>2.9699999999999998</c:v>
                </c:pt>
                <c:pt idx="171">
                  <c:v>2.93</c:v>
                </c:pt>
                <c:pt idx="172">
                  <c:v>2.93</c:v>
                </c:pt>
                <c:pt idx="173">
                  <c:v>2.93</c:v>
                </c:pt>
                <c:pt idx="174">
                  <c:v>2.93</c:v>
                </c:pt>
                <c:pt idx="175">
                  <c:v>2.93</c:v>
                </c:pt>
                <c:pt idx="176">
                  <c:v>2.93</c:v>
                </c:pt>
                <c:pt idx="177">
                  <c:v>2.93</c:v>
                </c:pt>
                <c:pt idx="178">
                  <c:v>2.93</c:v>
                </c:pt>
                <c:pt idx="179">
                  <c:v>2.93</c:v>
                </c:pt>
                <c:pt idx="180">
                  <c:v>2.93</c:v>
                </c:pt>
                <c:pt idx="181">
                  <c:v>2.93</c:v>
                </c:pt>
                <c:pt idx="182">
                  <c:v>2.93</c:v>
                </c:pt>
                <c:pt idx="183">
                  <c:v>2.93</c:v>
                </c:pt>
                <c:pt idx="184">
                  <c:v>2.93</c:v>
                </c:pt>
                <c:pt idx="185">
                  <c:v>2.93</c:v>
                </c:pt>
                <c:pt idx="186">
                  <c:v>2.93</c:v>
                </c:pt>
                <c:pt idx="187">
                  <c:v>2.93</c:v>
                </c:pt>
                <c:pt idx="188">
                  <c:v>2.93</c:v>
                </c:pt>
                <c:pt idx="189">
                  <c:v>3.1307</c:v>
                </c:pt>
                <c:pt idx="190">
                  <c:v>3.1307</c:v>
                </c:pt>
                <c:pt idx="191">
                  <c:v>3.1307</c:v>
                </c:pt>
                <c:pt idx="192">
                  <c:v>3.1307</c:v>
                </c:pt>
                <c:pt idx="193">
                  <c:v>3.1307</c:v>
                </c:pt>
                <c:pt idx="194">
                  <c:v>3.1307</c:v>
                </c:pt>
                <c:pt idx="195">
                  <c:v>3.1307</c:v>
                </c:pt>
                <c:pt idx="196">
                  <c:v>3.1307</c:v>
                </c:pt>
                <c:pt idx="197">
                  <c:v>3.1307</c:v>
                </c:pt>
                <c:pt idx="198">
                  <c:v>3.1307</c:v>
                </c:pt>
                <c:pt idx="199">
                  <c:v>3.1307</c:v>
                </c:pt>
                <c:pt idx="200">
                  <c:v>3.1307</c:v>
                </c:pt>
                <c:pt idx="201">
                  <c:v>3.1307</c:v>
                </c:pt>
                <c:pt idx="202">
                  <c:v>3.1307</c:v>
                </c:pt>
                <c:pt idx="203">
                  <c:v>3.1307</c:v>
                </c:pt>
                <c:pt idx="204">
                  <c:v>3.1307</c:v>
                </c:pt>
                <c:pt idx="205">
                  <c:v>3.1307</c:v>
                </c:pt>
                <c:pt idx="206">
                  <c:v>3.1307</c:v>
                </c:pt>
                <c:pt idx="207">
                  <c:v>3.1307</c:v>
                </c:pt>
                <c:pt idx="208">
                  <c:v>3.1307</c:v>
                </c:pt>
                <c:pt idx="209">
                  <c:v>3.1307</c:v>
                </c:pt>
                <c:pt idx="210">
                  <c:v>3.1307</c:v>
                </c:pt>
                <c:pt idx="211">
                  <c:v>3.1307</c:v>
                </c:pt>
                <c:pt idx="212">
                  <c:v>3.1307</c:v>
                </c:pt>
                <c:pt idx="213">
                  <c:v>3.1307</c:v>
                </c:pt>
                <c:pt idx="214">
                  <c:v>3.1307</c:v>
                </c:pt>
                <c:pt idx="215">
                  <c:v>3.1307</c:v>
                </c:pt>
                <c:pt idx="216">
                  <c:v>3.1307</c:v>
                </c:pt>
                <c:pt idx="217">
                  <c:v>3.1307</c:v>
                </c:pt>
                <c:pt idx="218">
                  <c:v>3.1307</c:v>
                </c:pt>
                <c:pt idx="219">
                  <c:v>3.1307</c:v>
                </c:pt>
                <c:pt idx="220">
                  <c:v>3.1307</c:v>
                </c:pt>
                <c:pt idx="221">
                  <c:v>3.1307</c:v>
                </c:pt>
                <c:pt idx="222">
                  <c:v>3.1307</c:v>
                </c:pt>
                <c:pt idx="223">
                  <c:v>3.1307</c:v>
                </c:pt>
                <c:pt idx="224">
                  <c:v>3.1307</c:v>
                </c:pt>
                <c:pt idx="225">
                  <c:v>3.1307</c:v>
                </c:pt>
                <c:pt idx="226">
                  <c:v>3.1307</c:v>
                </c:pt>
                <c:pt idx="227">
                  <c:v>3.1307</c:v>
                </c:pt>
                <c:pt idx="228">
                  <c:v>3.1307</c:v>
                </c:pt>
                <c:pt idx="229">
                  <c:v>3.1307</c:v>
                </c:pt>
                <c:pt idx="230">
                  <c:v>3.1307</c:v>
                </c:pt>
                <c:pt idx="231">
                  <c:v>3.1307</c:v>
                </c:pt>
                <c:pt idx="232">
                  <c:v>3.1307</c:v>
                </c:pt>
                <c:pt idx="233">
                  <c:v>3.1307</c:v>
                </c:pt>
                <c:pt idx="234">
                  <c:v>3.1307</c:v>
                </c:pt>
                <c:pt idx="235">
                  <c:v>3.1307</c:v>
                </c:pt>
                <c:pt idx="236">
                  <c:v>3.1307</c:v>
                </c:pt>
                <c:pt idx="237">
                  <c:v>3.1307</c:v>
                </c:pt>
                <c:pt idx="238">
                  <c:v>3.1307</c:v>
                </c:pt>
                <c:pt idx="239">
                  <c:v>3.1307</c:v>
                </c:pt>
                <c:pt idx="240">
                  <c:v>3.1307</c:v>
                </c:pt>
                <c:pt idx="241">
                  <c:v>3.1307</c:v>
                </c:pt>
                <c:pt idx="242">
                  <c:v>3.1307</c:v>
                </c:pt>
                <c:pt idx="243">
                  <c:v>3.1307</c:v>
                </c:pt>
                <c:pt idx="244">
                  <c:v>3.1307</c:v>
                </c:pt>
                <c:pt idx="245">
                  <c:v>3.1307</c:v>
                </c:pt>
                <c:pt idx="246">
                  <c:v>3.1307</c:v>
                </c:pt>
                <c:pt idx="247">
                  <c:v>3.1307</c:v>
                </c:pt>
                <c:pt idx="248">
                  <c:v>3.1307</c:v>
                </c:pt>
                <c:pt idx="249">
                  <c:v>3.1307</c:v>
                </c:pt>
                <c:pt idx="250">
                  <c:v>3.1307</c:v>
                </c:pt>
                <c:pt idx="251">
                  <c:v>3.1307</c:v>
                </c:pt>
                <c:pt idx="252">
                  <c:v>3.1307</c:v>
                </c:pt>
                <c:pt idx="253">
                  <c:v>3.1307</c:v>
                </c:pt>
                <c:pt idx="254">
                  <c:v>3.1307</c:v>
                </c:pt>
                <c:pt idx="255">
                  <c:v>3.1307</c:v>
                </c:pt>
                <c:pt idx="256">
                  <c:v>3.1307</c:v>
                </c:pt>
                <c:pt idx="257">
                  <c:v>3.1307</c:v>
                </c:pt>
                <c:pt idx="258">
                  <c:v>3.1307</c:v>
                </c:pt>
                <c:pt idx="259">
                  <c:v>3.1307</c:v>
                </c:pt>
                <c:pt idx="260">
                  <c:v>3.1307</c:v>
                </c:pt>
                <c:pt idx="261">
                  <c:v>3.1307</c:v>
                </c:pt>
                <c:pt idx="262">
                  <c:v>3.1307</c:v>
                </c:pt>
                <c:pt idx="263">
                  <c:v>3.1307</c:v>
                </c:pt>
                <c:pt idx="264">
                  <c:v>3.1307</c:v>
                </c:pt>
                <c:pt idx="265">
                  <c:v>3.1307</c:v>
                </c:pt>
                <c:pt idx="266">
                  <c:v>3.1307</c:v>
                </c:pt>
                <c:pt idx="267">
                  <c:v>3.1307</c:v>
                </c:pt>
                <c:pt idx="268">
                  <c:v>3.1307</c:v>
                </c:pt>
                <c:pt idx="269">
                  <c:v>3.1307</c:v>
                </c:pt>
                <c:pt idx="270">
                  <c:v>3.1307</c:v>
                </c:pt>
                <c:pt idx="271">
                  <c:v>3.1307</c:v>
                </c:pt>
                <c:pt idx="272">
                  <c:v>3.1307</c:v>
                </c:pt>
                <c:pt idx="273">
                  <c:v>3.1307</c:v>
                </c:pt>
                <c:pt idx="274">
                  <c:v>3.1307</c:v>
                </c:pt>
                <c:pt idx="275">
                  <c:v>3.1307</c:v>
                </c:pt>
                <c:pt idx="276">
                  <c:v>3.1307</c:v>
                </c:pt>
                <c:pt idx="277">
                  <c:v>3.1307</c:v>
                </c:pt>
                <c:pt idx="278">
                  <c:v>3.1307</c:v>
                </c:pt>
                <c:pt idx="279">
                  <c:v>3.1307</c:v>
                </c:pt>
                <c:pt idx="280">
                  <c:v>3.1307</c:v>
                </c:pt>
                <c:pt idx="281">
                  <c:v>3.1307</c:v>
                </c:pt>
                <c:pt idx="282">
                  <c:v>3.1307</c:v>
                </c:pt>
                <c:pt idx="283">
                  <c:v>3.1307</c:v>
                </c:pt>
                <c:pt idx="284">
                  <c:v>3.1307</c:v>
                </c:pt>
                <c:pt idx="285">
                  <c:v>3.1307</c:v>
                </c:pt>
                <c:pt idx="286">
                  <c:v>3.1307</c:v>
                </c:pt>
                <c:pt idx="287">
                  <c:v>3.1307</c:v>
                </c:pt>
                <c:pt idx="288">
                  <c:v>3.1307</c:v>
                </c:pt>
                <c:pt idx="289">
                  <c:v>3.1307</c:v>
                </c:pt>
                <c:pt idx="290">
                  <c:v>3.1307</c:v>
                </c:pt>
                <c:pt idx="291">
                  <c:v>3.1307</c:v>
                </c:pt>
                <c:pt idx="292">
                  <c:v>3.1307</c:v>
                </c:pt>
                <c:pt idx="293">
                  <c:v>3.1307</c:v>
                </c:pt>
                <c:pt idx="294">
                  <c:v>3.1307</c:v>
                </c:pt>
                <c:pt idx="295">
                  <c:v>3.1307</c:v>
                </c:pt>
                <c:pt idx="296">
                  <c:v>3.1307</c:v>
                </c:pt>
                <c:pt idx="297">
                  <c:v>3.1307</c:v>
                </c:pt>
                <c:pt idx="298">
                  <c:v>3.1307</c:v>
                </c:pt>
                <c:pt idx="299">
                  <c:v>3.1307</c:v>
                </c:pt>
                <c:pt idx="300">
                  <c:v>3.1307</c:v>
                </c:pt>
                <c:pt idx="301">
                  <c:v>3.1307</c:v>
                </c:pt>
                <c:pt idx="302">
                  <c:v>3.1307</c:v>
                </c:pt>
                <c:pt idx="303">
                  <c:v>3.1307</c:v>
                </c:pt>
                <c:pt idx="304">
                  <c:v>3.1307</c:v>
                </c:pt>
                <c:pt idx="305">
                  <c:v>3.1307</c:v>
                </c:pt>
                <c:pt idx="306">
                  <c:v>4.13</c:v>
                </c:pt>
                <c:pt idx="307">
                  <c:v>4.1900000000000004</c:v>
                </c:pt>
                <c:pt idx="308">
                  <c:v>4.1900000000000004</c:v>
                </c:pt>
                <c:pt idx="309">
                  <c:v>4.1900000000000004</c:v>
                </c:pt>
                <c:pt idx="310">
                  <c:v>4.1900000000000004</c:v>
                </c:pt>
                <c:pt idx="311">
                  <c:v>4.1900000000000004</c:v>
                </c:pt>
                <c:pt idx="312">
                  <c:v>4.1900000000000004</c:v>
                </c:pt>
                <c:pt idx="313">
                  <c:v>4.1900000000000004</c:v>
                </c:pt>
                <c:pt idx="314">
                  <c:v>4.1900000000000004</c:v>
                </c:pt>
                <c:pt idx="315">
                  <c:v>4.1900000000000004</c:v>
                </c:pt>
                <c:pt idx="316">
                  <c:v>4.1900000000000004</c:v>
                </c:pt>
                <c:pt idx="317">
                  <c:v>4.1900000000000004</c:v>
                </c:pt>
                <c:pt idx="318">
                  <c:v>4.1900000000000004</c:v>
                </c:pt>
                <c:pt idx="319">
                  <c:v>4.1900000000000004</c:v>
                </c:pt>
                <c:pt idx="320">
                  <c:v>4.1900000000000004</c:v>
                </c:pt>
                <c:pt idx="321">
                  <c:v>4.1900000000000004</c:v>
                </c:pt>
                <c:pt idx="322">
                  <c:v>4.1900000000000004</c:v>
                </c:pt>
                <c:pt idx="323">
                  <c:v>3.95</c:v>
                </c:pt>
                <c:pt idx="324">
                  <c:v>3.95</c:v>
                </c:pt>
                <c:pt idx="325">
                  <c:v>3.95</c:v>
                </c:pt>
                <c:pt idx="326">
                  <c:v>3.95</c:v>
                </c:pt>
                <c:pt idx="327">
                  <c:v>3.95</c:v>
                </c:pt>
                <c:pt idx="328">
                  <c:v>3.95</c:v>
                </c:pt>
                <c:pt idx="329">
                  <c:v>3.95</c:v>
                </c:pt>
                <c:pt idx="330">
                  <c:v>3.95</c:v>
                </c:pt>
                <c:pt idx="331">
                  <c:v>3.95</c:v>
                </c:pt>
                <c:pt idx="332">
                  <c:v>3.95</c:v>
                </c:pt>
                <c:pt idx="333">
                  <c:v>3.95</c:v>
                </c:pt>
                <c:pt idx="334">
                  <c:v>3.95</c:v>
                </c:pt>
                <c:pt idx="335">
                  <c:v>3.95</c:v>
                </c:pt>
                <c:pt idx="336">
                  <c:v>3.95</c:v>
                </c:pt>
                <c:pt idx="337">
                  <c:v>3.95</c:v>
                </c:pt>
                <c:pt idx="338">
                  <c:v>3.95</c:v>
                </c:pt>
                <c:pt idx="339">
                  <c:v>3.95</c:v>
                </c:pt>
                <c:pt idx="340">
                  <c:v>3.95</c:v>
                </c:pt>
                <c:pt idx="341">
                  <c:v>3.95</c:v>
                </c:pt>
                <c:pt idx="342">
                  <c:v>3.95</c:v>
                </c:pt>
                <c:pt idx="343">
                  <c:v>3.95</c:v>
                </c:pt>
                <c:pt idx="344">
                  <c:v>3.95</c:v>
                </c:pt>
                <c:pt idx="345">
                  <c:v>3.95</c:v>
                </c:pt>
                <c:pt idx="346">
                  <c:v>3.95</c:v>
                </c:pt>
                <c:pt idx="347">
                  <c:v>3.95</c:v>
                </c:pt>
                <c:pt idx="348">
                  <c:v>3.95</c:v>
                </c:pt>
                <c:pt idx="349">
                  <c:v>3.95</c:v>
                </c:pt>
                <c:pt idx="350">
                  <c:v>3.95</c:v>
                </c:pt>
                <c:pt idx="351">
                  <c:v>3.95</c:v>
                </c:pt>
                <c:pt idx="352">
                  <c:v>3.95</c:v>
                </c:pt>
                <c:pt idx="353">
                  <c:v>3.95</c:v>
                </c:pt>
                <c:pt idx="354">
                  <c:v>3.95</c:v>
                </c:pt>
                <c:pt idx="355">
                  <c:v>3.95</c:v>
                </c:pt>
                <c:pt idx="356">
                  <c:v>3.95</c:v>
                </c:pt>
                <c:pt idx="357">
                  <c:v>3.95</c:v>
                </c:pt>
                <c:pt idx="358">
                  <c:v>3.95</c:v>
                </c:pt>
                <c:pt idx="359">
                  <c:v>3.95</c:v>
                </c:pt>
                <c:pt idx="360">
                  <c:v>3.95</c:v>
                </c:pt>
                <c:pt idx="361">
                  <c:v>3.95</c:v>
                </c:pt>
                <c:pt idx="362">
                  <c:v>3.95</c:v>
                </c:pt>
                <c:pt idx="363">
                  <c:v>3.95</c:v>
                </c:pt>
                <c:pt idx="364">
                  <c:v>3.95</c:v>
                </c:pt>
                <c:pt idx="365">
                  <c:v>3.95</c:v>
                </c:pt>
                <c:pt idx="366">
                  <c:v>3.95</c:v>
                </c:pt>
                <c:pt idx="367">
                  <c:v>3.95</c:v>
                </c:pt>
                <c:pt idx="368">
                  <c:v>3.95</c:v>
                </c:pt>
                <c:pt idx="369">
                  <c:v>3.95</c:v>
                </c:pt>
                <c:pt idx="370">
                  <c:v>3.95</c:v>
                </c:pt>
                <c:pt idx="371">
                  <c:v>3.95</c:v>
                </c:pt>
                <c:pt idx="372">
                  <c:v>3.95</c:v>
                </c:pt>
                <c:pt idx="373">
                  <c:v>3.95</c:v>
                </c:pt>
                <c:pt idx="374">
                  <c:v>3.95</c:v>
                </c:pt>
                <c:pt idx="375">
                  <c:v>3.95</c:v>
                </c:pt>
                <c:pt idx="376">
                  <c:v>3.95</c:v>
                </c:pt>
                <c:pt idx="377">
                  <c:v>3.95</c:v>
                </c:pt>
                <c:pt idx="378">
                  <c:v>3.95</c:v>
                </c:pt>
                <c:pt idx="379">
                  <c:v>3.95</c:v>
                </c:pt>
                <c:pt idx="380">
                  <c:v>3.95</c:v>
                </c:pt>
                <c:pt idx="381">
                  <c:v>3.95</c:v>
                </c:pt>
                <c:pt idx="382">
                  <c:v>3.95</c:v>
                </c:pt>
                <c:pt idx="383">
                  <c:v>3.95</c:v>
                </c:pt>
                <c:pt idx="384">
                  <c:v>3.95</c:v>
                </c:pt>
                <c:pt idx="385">
                  <c:v>3.95</c:v>
                </c:pt>
                <c:pt idx="386">
                  <c:v>3.95</c:v>
                </c:pt>
                <c:pt idx="387">
                  <c:v>3.95</c:v>
                </c:pt>
                <c:pt idx="388">
                  <c:v>3.95</c:v>
                </c:pt>
                <c:pt idx="389">
                  <c:v>3.95</c:v>
                </c:pt>
                <c:pt idx="390">
                  <c:v>3.95</c:v>
                </c:pt>
                <c:pt idx="391">
                  <c:v>3.95</c:v>
                </c:pt>
                <c:pt idx="392">
                  <c:v>3.95</c:v>
                </c:pt>
                <c:pt idx="393">
                  <c:v>3.95</c:v>
                </c:pt>
                <c:pt idx="394">
                  <c:v>3.95</c:v>
                </c:pt>
                <c:pt idx="395">
                  <c:v>3.95</c:v>
                </c:pt>
                <c:pt idx="396">
                  <c:v>3.95</c:v>
                </c:pt>
                <c:pt idx="397">
                  <c:v>3.95</c:v>
                </c:pt>
                <c:pt idx="398">
                  <c:v>3.95</c:v>
                </c:pt>
                <c:pt idx="399">
                  <c:v>3.95</c:v>
                </c:pt>
                <c:pt idx="400">
                  <c:v>3.95</c:v>
                </c:pt>
                <c:pt idx="401">
                  <c:v>3.95</c:v>
                </c:pt>
                <c:pt idx="402">
                  <c:v>3.95</c:v>
                </c:pt>
                <c:pt idx="403">
                  <c:v>3.95</c:v>
                </c:pt>
                <c:pt idx="404">
                  <c:v>3.95</c:v>
                </c:pt>
                <c:pt idx="405">
                  <c:v>3.95</c:v>
                </c:pt>
                <c:pt idx="406">
                  <c:v>3.95</c:v>
                </c:pt>
                <c:pt idx="407">
                  <c:v>3.95</c:v>
                </c:pt>
                <c:pt idx="408">
                  <c:v>3.95</c:v>
                </c:pt>
                <c:pt idx="409">
                  <c:v>3.95</c:v>
                </c:pt>
                <c:pt idx="410">
                  <c:v>3.95</c:v>
                </c:pt>
                <c:pt idx="411">
                  <c:v>3.95</c:v>
                </c:pt>
                <c:pt idx="412">
                  <c:v>3.95</c:v>
                </c:pt>
                <c:pt idx="413">
                  <c:v>3.95</c:v>
                </c:pt>
                <c:pt idx="414">
                  <c:v>3.95</c:v>
                </c:pt>
                <c:pt idx="415">
                  <c:v>3.95</c:v>
                </c:pt>
                <c:pt idx="416">
                  <c:v>3.95</c:v>
                </c:pt>
                <c:pt idx="417">
                  <c:v>3.95</c:v>
                </c:pt>
                <c:pt idx="418">
                  <c:v>3.95</c:v>
                </c:pt>
                <c:pt idx="419">
                  <c:v>3.95</c:v>
                </c:pt>
                <c:pt idx="420">
                  <c:v>3.95</c:v>
                </c:pt>
                <c:pt idx="421">
                  <c:v>3.79</c:v>
                </c:pt>
                <c:pt idx="422">
                  <c:v>3.79</c:v>
                </c:pt>
                <c:pt idx="423">
                  <c:v>3.82</c:v>
                </c:pt>
                <c:pt idx="424">
                  <c:v>3.82</c:v>
                </c:pt>
                <c:pt idx="425">
                  <c:v>3.77</c:v>
                </c:pt>
                <c:pt idx="426">
                  <c:v>3.77</c:v>
                </c:pt>
                <c:pt idx="427">
                  <c:v>3.77</c:v>
                </c:pt>
                <c:pt idx="428">
                  <c:v>3.77</c:v>
                </c:pt>
                <c:pt idx="429">
                  <c:v>3.8357000000000001</c:v>
                </c:pt>
                <c:pt idx="430">
                  <c:v>3.8094999999999999</c:v>
                </c:pt>
                <c:pt idx="431">
                  <c:v>3.9</c:v>
                </c:pt>
                <c:pt idx="432">
                  <c:v>3.91</c:v>
                </c:pt>
                <c:pt idx="433">
                  <c:v>3.9098000000000002</c:v>
                </c:pt>
                <c:pt idx="434">
                  <c:v>3.9199000000000002</c:v>
                </c:pt>
                <c:pt idx="435">
                  <c:v>3.9199000000000002</c:v>
                </c:pt>
                <c:pt idx="436">
                  <c:v>3.92</c:v>
                </c:pt>
                <c:pt idx="437">
                  <c:v>3.87</c:v>
                </c:pt>
                <c:pt idx="438">
                  <c:v>3.8235999999999999</c:v>
                </c:pt>
                <c:pt idx="439">
                  <c:v>3.8235999999999999</c:v>
                </c:pt>
                <c:pt idx="440">
                  <c:v>3.63</c:v>
                </c:pt>
                <c:pt idx="441">
                  <c:v>3.63</c:v>
                </c:pt>
                <c:pt idx="442">
                  <c:v>3.82</c:v>
                </c:pt>
                <c:pt idx="443">
                  <c:v>3.82</c:v>
                </c:pt>
                <c:pt idx="444">
                  <c:v>3.82</c:v>
                </c:pt>
                <c:pt idx="445">
                  <c:v>3.87</c:v>
                </c:pt>
                <c:pt idx="446">
                  <c:v>3.87</c:v>
                </c:pt>
                <c:pt idx="447">
                  <c:v>3.87</c:v>
                </c:pt>
                <c:pt idx="448">
                  <c:v>3.87</c:v>
                </c:pt>
                <c:pt idx="449">
                  <c:v>3.87</c:v>
                </c:pt>
                <c:pt idx="450">
                  <c:v>3.96</c:v>
                </c:pt>
                <c:pt idx="451">
                  <c:v>3.9298999999999999</c:v>
                </c:pt>
                <c:pt idx="452">
                  <c:v>3.9298999999999999</c:v>
                </c:pt>
                <c:pt idx="453">
                  <c:v>3.9298999999999999</c:v>
                </c:pt>
                <c:pt idx="454">
                  <c:v>3.9298999999999999</c:v>
                </c:pt>
                <c:pt idx="455">
                  <c:v>3.7646999999999999</c:v>
                </c:pt>
                <c:pt idx="456">
                  <c:v>3.7646999999999999</c:v>
                </c:pt>
                <c:pt idx="457">
                  <c:v>3.66</c:v>
                </c:pt>
                <c:pt idx="458">
                  <c:v>3.66</c:v>
                </c:pt>
                <c:pt idx="459">
                  <c:v>3.5495999999999999</c:v>
                </c:pt>
                <c:pt idx="460">
                  <c:v>3.5289999999999999</c:v>
                </c:pt>
                <c:pt idx="461">
                  <c:v>3.5596000000000001</c:v>
                </c:pt>
                <c:pt idx="462">
                  <c:v>3.5596000000000001</c:v>
                </c:pt>
                <c:pt idx="463">
                  <c:v>3.5596000000000001</c:v>
                </c:pt>
                <c:pt idx="464">
                  <c:v>3.5596000000000001</c:v>
                </c:pt>
                <c:pt idx="465">
                  <c:v>3.3782999999999999</c:v>
                </c:pt>
                <c:pt idx="466">
                  <c:v>3.32</c:v>
                </c:pt>
                <c:pt idx="467">
                  <c:v>3.31</c:v>
                </c:pt>
                <c:pt idx="468">
                  <c:v>3.2797999999999998</c:v>
                </c:pt>
                <c:pt idx="469">
                  <c:v>3.2797999999999998</c:v>
                </c:pt>
                <c:pt idx="470">
                  <c:v>3.26</c:v>
                </c:pt>
                <c:pt idx="471">
                  <c:v>3.2686000000000002</c:v>
                </c:pt>
                <c:pt idx="472">
                  <c:v>3.2193999999999998</c:v>
                </c:pt>
                <c:pt idx="473">
                  <c:v>3.2193999999999998</c:v>
                </c:pt>
                <c:pt idx="474">
                  <c:v>3.2193999999999998</c:v>
                </c:pt>
                <c:pt idx="475">
                  <c:v>3.2490999999999999</c:v>
                </c:pt>
                <c:pt idx="476">
                  <c:v>3.18</c:v>
                </c:pt>
                <c:pt idx="477">
                  <c:v>3.1999</c:v>
                </c:pt>
                <c:pt idx="478">
                  <c:v>3.1999</c:v>
                </c:pt>
                <c:pt idx="479">
                  <c:v>3.1999</c:v>
                </c:pt>
                <c:pt idx="480">
                  <c:v>3.1999</c:v>
                </c:pt>
                <c:pt idx="481">
                  <c:v>3.1999</c:v>
                </c:pt>
                <c:pt idx="482">
                  <c:v>3.1999</c:v>
                </c:pt>
                <c:pt idx="483">
                  <c:v>3.1999</c:v>
                </c:pt>
                <c:pt idx="484">
                  <c:v>3.1999</c:v>
                </c:pt>
                <c:pt idx="485">
                  <c:v>3.1999</c:v>
                </c:pt>
                <c:pt idx="486">
                  <c:v>3.1999</c:v>
                </c:pt>
                <c:pt idx="487">
                  <c:v>3.1999</c:v>
                </c:pt>
                <c:pt idx="488">
                  <c:v>3.1999</c:v>
                </c:pt>
                <c:pt idx="489">
                  <c:v>3.1999</c:v>
                </c:pt>
                <c:pt idx="490">
                  <c:v>3.1999</c:v>
                </c:pt>
                <c:pt idx="491">
                  <c:v>3.1999</c:v>
                </c:pt>
                <c:pt idx="492">
                  <c:v>3.1999</c:v>
                </c:pt>
                <c:pt idx="493">
                  <c:v>3.1999</c:v>
                </c:pt>
                <c:pt idx="494">
                  <c:v>3.1999</c:v>
                </c:pt>
                <c:pt idx="495">
                  <c:v>3.1999</c:v>
                </c:pt>
                <c:pt idx="496">
                  <c:v>3.1999</c:v>
                </c:pt>
                <c:pt idx="497">
                  <c:v>3.1999</c:v>
                </c:pt>
                <c:pt idx="498">
                  <c:v>3.1999</c:v>
                </c:pt>
                <c:pt idx="499">
                  <c:v>3.1999</c:v>
                </c:pt>
                <c:pt idx="500">
                  <c:v>3.1999</c:v>
                </c:pt>
                <c:pt idx="501">
                  <c:v>3.1999</c:v>
                </c:pt>
                <c:pt idx="502">
                  <c:v>3.1999</c:v>
                </c:pt>
                <c:pt idx="503">
                  <c:v>3.1999</c:v>
                </c:pt>
                <c:pt idx="504">
                  <c:v>3.1999</c:v>
                </c:pt>
                <c:pt idx="505">
                  <c:v>3.1999</c:v>
                </c:pt>
                <c:pt idx="506">
                  <c:v>3.1999</c:v>
                </c:pt>
                <c:pt idx="507">
                  <c:v>3.1999</c:v>
                </c:pt>
                <c:pt idx="508">
                  <c:v>3.1999</c:v>
                </c:pt>
                <c:pt idx="509">
                  <c:v>3.1999</c:v>
                </c:pt>
                <c:pt idx="510">
                  <c:v>3.1999</c:v>
                </c:pt>
                <c:pt idx="511">
                  <c:v>3.1999</c:v>
                </c:pt>
                <c:pt idx="512">
                  <c:v>3.1999</c:v>
                </c:pt>
                <c:pt idx="513">
                  <c:v>3.1999</c:v>
                </c:pt>
                <c:pt idx="514">
                  <c:v>3.1999</c:v>
                </c:pt>
                <c:pt idx="515">
                  <c:v>3.1999</c:v>
                </c:pt>
                <c:pt idx="516">
                  <c:v>3.1999</c:v>
                </c:pt>
                <c:pt idx="517">
                  <c:v>3.1999</c:v>
                </c:pt>
                <c:pt idx="518">
                  <c:v>3.1999</c:v>
                </c:pt>
                <c:pt idx="519">
                  <c:v>3.1999</c:v>
                </c:pt>
                <c:pt idx="520">
                  <c:v>3.1999</c:v>
                </c:pt>
                <c:pt idx="521">
                  <c:v>3.1999</c:v>
                </c:pt>
                <c:pt idx="522">
                  <c:v>3.1999</c:v>
                </c:pt>
                <c:pt idx="523">
                  <c:v>3.1999</c:v>
                </c:pt>
                <c:pt idx="524">
                  <c:v>3.1999</c:v>
                </c:pt>
                <c:pt idx="525">
                  <c:v>3.1999</c:v>
                </c:pt>
                <c:pt idx="526">
                  <c:v>3.1999</c:v>
                </c:pt>
                <c:pt idx="527">
                  <c:v>3.1999</c:v>
                </c:pt>
                <c:pt idx="528">
                  <c:v>3.6391</c:v>
                </c:pt>
                <c:pt idx="529">
                  <c:v>3.66</c:v>
                </c:pt>
                <c:pt idx="530">
                  <c:v>3.66</c:v>
                </c:pt>
                <c:pt idx="531">
                  <c:v>3.6494999999999997</c:v>
                </c:pt>
                <c:pt idx="532">
                  <c:v>3.6494999999999997</c:v>
                </c:pt>
                <c:pt idx="533">
                  <c:v>3.6494999999999997</c:v>
                </c:pt>
                <c:pt idx="534">
                  <c:v>3.6494999999999997</c:v>
                </c:pt>
                <c:pt idx="535">
                  <c:v>3.6494999999999997</c:v>
                </c:pt>
                <c:pt idx="536">
                  <c:v>3.6494999999999997</c:v>
                </c:pt>
                <c:pt idx="537">
                  <c:v>3.6494999999999997</c:v>
                </c:pt>
                <c:pt idx="538">
                  <c:v>3.6494999999999997</c:v>
                </c:pt>
                <c:pt idx="539">
                  <c:v>3.6494999999999997</c:v>
                </c:pt>
                <c:pt idx="540">
                  <c:v>3.6494999999999997</c:v>
                </c:pt>
                <c:pt idx="541">
                  <c:v>3.6494999999999997</c:v>
                </c:pt>
                <c:pt idx="542">
                  <c:v>3.6494999999999997</c:v>
                </c:pt>
                <c:pt idx="543">
                  <c:v>3.6494999999999997</c:v>
                </c:pt>
                <c:pt idx="544">
                  <c:v>3.6494999999999997</c:v>
                </c:pt>
                <c:pt idx="545">
                  <c:v>3.6494999999999997</c:v>
                </c:pt>
                <c:pt idx="546">
                  <c:v>3.6494999999999997</c:v>
                </c:pt>
                <c:pt idx="547">
                  <c:v>3.6494999999999997</c:v>
                </c:pt>
                <c:pt idx="548">
                  <c:v>3.6494999999999997</c:v>
                </c:pt>
                <c:pt idx="549">
                  <c:v>3.6494999999999997</c:v>
                </c:pt>
                <c:pt idx="550">
                  <c:v>3.6494999999999997</c:v>
                </c:pt>
                <c:pt idx="551">
                  <c:v>3.6494999999999997</c:v>
                </c:pt>
                <c:pt idx="552">
                  <c:v>3.6494999999999997</c:v>
                </c:pt>
                <c:pt idx="553">
                  <c:v>3.6494999999999997</c:v>
                </c:pt>
                <c:pt idx="554">
                  <c:v>3.6494999999999997</c:v>
                </c:pt>
                <c:pt idx="555">
                  <c:v>3.6494999999999997</c:v>
                </c:pt>
                <c:pt idx="556">
                  <c:v>3.6494999999999997</c:v>
                </c:pt>
                <c:pt idx="557">
                  <c:v>3.6494999999999997</c:v>
                </c:pt>
                <c:pt idx="558">
                  <c:v>3.6494999999999997</c:v>
                </c:pt>
                <c:pt idx="559">
                  <c:v>3.6494999999999997</c:v>
                </c:pt>
                <c:pt idx="560">
                  <c:v>3.6494999999999997</c:v>
                </c:pt>
                <c:pt idx="561">
                  <c:v>3.6494999999999997</c:v>
                </c:pt>
                <c:pt idx="562">
                  <c:v>3.6494999999999997</c:v>
                </c:pt>
                <c:pt idx="563">
                  <c:v>3.6494999999999997</c:v>
                </c:pt>
                <c:pt idx="564">
                  <c:v>3.6494999999999997</c:v>
                </c:pt>
                <c:pt idx="565">
                  <c:v>3.6494999999999997</c:v>
                </c:pt>
                <c:pt idx="566">
                  <c:v>3.6494999999999997</c:v>
                </c:pt>
                <c:pt idx="567">
                  <c:v>4.0998000000000001</c:v>
                </c:pt>
                <c:pt idx="568">
                  <c:v>4.0998000000000001</c:v>
                </c:pt>
                <c:pt idx="569">
                  <c:v>4.0998000000000001</c:v>
                </c:pt>
                <c:pt idx="570">
                  <c:v>4.0998000000000001</c:v>
                </c:pt>
                <c:pt idx="571">
                  <c:v>4.0998000000000001</c:v>
                </c:pt>
                <c:pt idx="572">
                  <c:v>4.0998000000000001</c:v>
                </c:pt>
                <c:pt idx="573">
                  <c:v>4.0998000000000001</c:v>
                </c:pt>
                <c:pt idx="574">
                  <c:v>4.0998000000000001</c:v>
                </c:pt>
                <c:pt idx="575">
                  <c:v>4.0998000000000001</c:v>
                </c:pt>
                <c:pt idx="576">
                  <c:v>4.0998000000000001</c:v>
                </c:pt>
                <c:pt idx="577">
                  <c:v>4.0998000000000001</c:v>
                </c:pt>
                <c:pt idx="578">
                  <c:v>4.0998000000000001</c:v>
                </c:pt>
                <c:pt idx="579">
                  <c:v>4.0998000000000001</c:v>
                </c:pt>
                <c:pt idx="580">
                  <c:v>4.0903999999999998</c:v>
                </c:pt>
                <c:pt idx="581">
                  <c:v>4.0903999999999998</c:v>
                </c:pt>
                <c:pt idx="582">
                  <c:v>4.0903999999999998</c:v>
                </c:pt>
                <c:pt idx="583">
                  <c:v>4.0903999999999998</c:v>
                </c:pt>
                <c:pt idx="584">
                  <c:v>4.0903999999999998</c:v>
                </c:pt>
                <c:pt idx="585">
                  <c:v>4.0903999999999998</c:v>
                </c:pt>
                <c:pt idx="586">
                  <c:v>4.0903999999999998</c:v>
                </c:pt>
                <c:pt idx="587">
                  <c:v>4.0903999999999998</c:v>
                </c:pt>
                <c:pt idx="588">
                  <c:v>4.0903999999999998</c:v>
                </c:pt>
                <c:pt idx="589">
                  <c:v>4.0903999999999998</c:v>
                </c:pt>
                <c:pt idx="590">
                  <c:v>4.0903999999999998</c:v>
                </c:pt>
                <c:pt idx="591">
                  <c:v>4.0903999999999998</c:v>
                </c:pt>
                <c:pt idx="592">
                  <c:v>4.0903999999999998</c:v>
                </c:pt>
                <c:pt idx="593">
                  <c:v>4.0903999999999998</c:v>
                </c:pt>
                <c:pt idx="594">
                  <c:v>4.0903999999999998</c:v>
                </c:pt>
                <c:pt idx="595">
                  <c:v>4.0903999999999998</c:v>
                </c:pt>
                <c:pt idx="596">
                  <c:v>4.0903999999999998</c:v>
                </c:pt>
                <c:pt idx="597">
                  <c:v>4.0903999999999998</c:v>
                </c:pt>
                <c:pt idx="598">
                  <c:v>4.0903999999999998</c:v>
                </c:pt>
                <c:pt idx="599">
                  <c:v>4.0903999999999998</c:v>
                </c:pt>
                <c:pt idx="600">
                  <c:v>4.0903999999999998</c:v>
                </c:pt>
                <c:pt idx="601">
                  <c:v>4.0903999999999998</c:v>
                </c:pt>
                <c:pt idx="602">
                  <c:v>4.0903999999999998</c:v>
                </c:pt>
                <c:pt idx="603">
                  <c:v>4.0903999999999998</c:v>
                </c:pt>
                <c:pt idx="604">
                  <c:v>4.0903999999999998</c:v>
                </c:pt>
                <c:pt idx="605">
                  <c:v>4.0903999999999998</c:v>
                </c:pt>
                <c:pt idx="606">
                  <c:v>4.0903999999999998</c:v>
                </c:pt>
                <c:pt idx="607">
                  <c:v>4.0903999999999998</c:v>
                </c:pt>
                <c:pt idx="608">
                  <c:v>4.0903999999999998</c:v>
                </c:pt>
                <c:pt idx="609">
                  <c:v>4.0297000000000001</c:v>
                </c:pt>
                <c:pt idx="610">
                  <c:v>4.0297000000000001</c:v>
                </c:pt>
                <c:pt idx="611">
                  <c:v>4.0297000000000001</c:v>
                </c:pt>
                <c:pt idx="612">
                  <c:v>4.0655999999999999</c:v>
                </c:pt>
                <c:pt idx="613">
                  <c:v>4.0655999999999999</c:v>
                </c:pt>
                <c:pt idx="614">
                  <c:v>4.0655999999999999</c:v>
                </c:pt>
                <c:pt idx="615">
                  <c:v>4.0655999999999999</c:v>
                </c:pt>
                <c:pt idx="616">
                  <c:v>4.0655999999999999</c:v>
                </c:pt>
                <c:pt idx="617">
                  <c:v>4.0655999999999999</c:v>
                </c:pt>
                <c:pt idx="618">
                  <c:v>4.0655999999999999</c:v>
                </c:pt>
                <c:pt idx="619">
                  <c:v>4.0655999999999999</c:v>
                </c:pt>
                <c:pt idx="620">
                  <c:v>4.0655999999999999</c:v>
                </c:pt>
                <c:pt idx="621">
                  <c:v>4.0297000000000001</c:v>
                </c:pt>
                <c:pt idx="622">
                  <c:v>4.0297000000000001</c:v>
                </c:pt>
                <c:pt idx="623">
                  <c:v>4.0297000000000001</c:v>
                </c:pt>
                <c:pt idx="624">
                  <c:v>4.0297000000000001</c:v>
                </c:pt>
                <c:pt idx="625">
                  <c:v>4.0297000000000001</c:v>
                </c:pt>
                <c:pt idx="626">
                  <c:v>4.0297000000000001</c:v>
                </c:pt>
                <c:pt idx="627">
                  <c:v>4.0297000000000001</c:v>
                </c:pt>
                <c:pt idx="628">
                  <c:v>4.0297000000000001</c:v>
                </c:pt>
                <c:pt idx="629">
                  <c:v>4.0297000000000001</c:v>
                </c:pt>
                <c:pt idx="630">
                  <c:v>4.0297000000000001</c:v>
                </c:pt>
                <c:pt idx="631">
                  <c:v>4.0297000000000001</c:v>
                </c:pt>
                <c:pt idx="632">
                  <c:v>4.0297000000000001</c:v>
                </c:pt>
                <c:pt idx="633">
                  <c:v>4.0297000000000001</c:v>
                </c:pt>
                <c:pt idx="634">
                  <c:v>4.0297000000000001</c:v>
                </c:pt>
                <c:pt idx="635">
                  <c:v>4.3931000000000004</c:v>
                </c:pt>
                <c:pt idx="636">
                  <c:v>4.4818999999999996</c:v>
                </c:pt>
                <c:pt idx="637">
                  <c:v>4.4818999999999996</c:v>
                </c:pt>
                <c:pt idx="638">
                  <c:v>4.4818999999999996</c:v>
                </c:pt>
                <c:pt idx="639">
                  <c:v>4.4818999999999996</c:v>
                </c:pt>
                <c:pt idx="640">
                  <c:v>4.4818999999999996</c:v>
                </c:pt>
                <c:pt idx="641">
                  <c:v>4.4818999999999996</c:v>
                </c:pt>
                <c:pt idx="642">
                  <c:v>4.4818999999999996</c:v>
                </c:pt>
                <c:pt idx="643">
                  <c:v>4.4818999999999996</c:v>
                </c:pt>
                <c:pt idx="644">
                  <c:v>4.4818999999999996</c:v>
                </c:pt>
                <c:pt idx="645">
                  <c:v>4.4818999999999996</c:v>
                </c:pt>
                <c:pt idx="646">
                  <c:v>4.4818999999999996</c:v>
                </c:pt>
                <c:pt idx="647">
                  <c:v>4.6653000000000002</c:v>
                </c:pt>
                <c:pt idx="648">
                  <c:v>4.6653000000000002</c:v>
                </c:pt>
                <c:pt idx="649">
                  <c:v>4.6653000000000002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28-409E-B25F-EF67712801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5173568"/>
        <c:axId val="585180640"/>
      </c:lineChart>
      <c:dateAx>
        <c:axId val="585173568"/>
        <c:scaling>
          <c:orientation val="minMax"/>
        </c:scaling>
        <c:delete val="0"/>
        <c:axPos val="b"/>
        <c:numFmt formatCode="[$-416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ysClr val="window" lastClr="FFFFFF">
                <a:lumMod val="75000"/>
              </a:sys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85180640"/>
        <c:crosses val="autoZero"/>
        <c:auto val="1"/>
        <c:lblOffset val="100"/>
        <c:baseTimeUnit val="days"/>
        <c:majorUnit val="6"/>
      </c:dateAx>
      <c:valAx>
        <c:axId val="585180640"/>
        <c:scaling>
          <c:orientation val="minMax"/>
          <c:min val="1.5"/>
        </c:scaling>
        <c:delete val="0"/>
        <c:axPos val="l"/>
        <c:majorGridlines>
          <c:spPr>
            <a:ln w="9525" cap="flat" cmpd="sng" algn="ctr">
              <a:solidFill>
                <a:sysClr val="window" lastClr="FFFFFF">
                  <a:lumMod val="85000"/>
                </a:sys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chemeClr val="tx1">
                        <a:lumMod val="65000"/>
                        <a:lumOff val="35000"/>
                      </a:schemeClr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ysClr val="window" lastClr="FFFFFF">
                <a:lumMod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8517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9937652961331371"/>
          <c:w val="1"/>
          <c:h val="0.100623470386686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85335917312659"/>
          <c:y val="3.904674498286833E-2"/>
          <c:w val="0.79089599483204132"/>
          <c:h val="0.70468428781204107"/>
        </c:manualLayout>
      </c:layout>
      <c:lineChart>
        <c:grouping val="standard"/>
        <c:varyColors val="0"/>
        <c:ser>
          <c:idx val="1"/>
          <c:order val="0"/>
          <c:tx>
            <c:v>Yield NTN-F 2023</c:v>
          </c:tx>
          <c:spPr>
            <a:ln w="3492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NTNF!$A$7:$A$7300</c:f>
              <c:numCache>
                <c:formatCode>m/d/yyyy</c:formatCode>
                <c:ptCount val="7294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NTNF!$C$7:$C$7300</c:f>
              <c:numCache>
                <c:formatCode>General</c:formatCode>
                <c:ptCount val="7294"/>
                <c:pt idx="0">
                  <c:v>8.2125000000000004</c:v>
                </c:pt>
                <c:pt idx="1">
                  <c:v>8.2125000000000004</c:v>
                </c:pt>
                <c:pt idx="2">
                  <c:v>8.2548999999999992</c:v>
                </c:pt>
                <c:pt idx="3">
                  <c:v>8.2364999999999995</c:v>
                </c:pt>
                <c:pt idx="4">
                  <c:v>8.1834000000000007</c:v>
                </c:pt>
                <c:pt idx="5">
                  <c:v>8.0836000000000006</c:v>
                </c:pt>
                <c:pt idx="6">
                  <c:v>7.9862000000000002</c:v>
                </c:pt>
                <c:pt idx="7">
                  <c:v>7.8936999999999999</c:v>
                </c:pt>
                <c:pt idx="8">
                  <c:v>7.9882</c:v>
                </c:pt>
                <c:pt idx="9">
                  <c:v>7.9757999999999996</c:v>
                </c:pt>
                <c:pt idx="10">
                  <c:v>7.9210000000000003</c:v>
                </c:pt>
                <c:pt idx="11">
                  <c:v>7.9066000000000001</c:v>
                </c:pt>
                <c:pt idx="12">
                  <c:v>7.8395999999999999</c:v>
                </c:pt>
                <c:pt idx="13">
                  <c:v>7.8882000000000003</c:v>
                </c:pt>
                <c:pt idx="14">
                  <c:v>8.1791999999999998</c:v>
                </c:pt>
                <c:pt idx="15">
                  <c:v>8.07</c:v>
                </c:pt>
                <c:pt idx="16">
                  <c:v>8.1557999999999993</c:v>
                </c:pt>
                <c:pt idx="17">
                  <c:v>8.4753000000000007</c:v>
                </c:pt>
                <c:pt idx="18">
                  <c:v>8.0894999999999992</c:v>
                </c:pt>
                <c:pt idx="19">
                  <c:v>8.1334</c:v>
                </c:pt>
                <c:pt idx="20">
                  <c:v>7.9951999999999996</c:v>
                </c:pt>
                <c:pt idx="21">
                  <c:v>8.0174000000000003</c:v>
                </c:pt>
                <c:pt idx="22">
                  <c:v>8.1328999999999994</c:v>
                </c:pt>
                <c:pt idx="23">
                  <c:v>8.0536999999999992</c:v>
                </c:pt>
                <c:pt idx="24">
                  <c:v>8.0595999999999997</c:v>
                </c:pt>
                <c:pt idx="25">
                  <c:v>8.0961999999999996</c:v>
                </c:pt>
                <c:pt idx="26">
                  <c:v>8.1288999999999998</c:v>
                </c:pt>
                <c:pt idx="27">
                  <c:v>8.0922999999999998</c:v>
                </c:pt>
                <c:pt idx="28">
                  <c:v>8.1137999999999995</c:v>
                </c:pt>
                <c:pt idx="29">
                  <c:v>8.1705000000000005</c:v>
                </c:pt>
                <c:pt idx="30">
                  <c:v>8.0975000000000001</c:v>
                </c:pt>
                <c:pt idx="31">
                  <c:v>8.1409000000000002</c:v>
                </c:pt>
                <c:pt idx="32">
                  <c:v>8.1858000000000004</c:v>
                </c:pt>
                <c:pt idx="33">
                  <c:v>8.1058000000000003</c:v>
                </c:pt>
                <c:pt idx="34">
                  <c:v>8.1058000000000003</c:v>
                </c:pt>
                <c:pt idx="35">
                  <c:v>8.1036999999999999</c:v>
                </c:pt>
                <c:pt idx="36">
                  <c:v>8.0023999999999997</c:v>
                </c:pt>
                <c:pt idx="37">
                  <c:v>8.1277000000000008</c:v>
                </c:pt>
                <c:pt idx="38">
                  <c:v>8.0829000000000004</c:v>
                </c:pt>
                <c:pt idx="39">
                  <c:v>8.1024999999999991</c:v>
                </c:pt>
                <c:pt idx="40">
                  <c:v>8.1437000000000008</c:v>
                </c:pt>
                <c:pt idx="41">
                  <c:v>8.1137999999999995</c:v>
                </c:pt>
                <c:pt idx="42">
                  <c:v>8.1137999999999995</c:v>
                </c:pt>
                <c:pt idx="43">
                  <c:v>8.1164000000000005</c:v>
                </c:pt>
                <c:pt idx="44">
                  <c:v>8.0229999999999997</c:v>
                </c:pt>
                <c:pt idx="45">
                  <c:v>8.0341000000000005</c:v>
                </c:pt>
                <c:pt idx="46">
                  <c:v>8.0437999999999992</c:v>
                </c:pt>
                <c:pt idx="47">
                  <c:v>7.9809999999999999</c:v>
                </c:pt>
                <c:pt idx="48">
                  <c:v>7.9123000000000001</c:v>
                </c:pt>
                <c:pt idx="49">
                  <c:v>7.8761000000000001</c:v>
                </c:pt>
                <c:pt idx="50">
                  <c:v>7.9660000000000002</c:v>
                </c:pt>
                <c:pt idx="51">
                  <c:v>7.8638000000000003</c:v>
                </c:pt>
                <c:pt idx="52">
                  <c:v>7.9398</c:v>
                </c:pt>
                <c:pt idx="53">
                  <c:v>7.9924999999999997</c:v>
                </c:pt>
                <c:pt idx="54">
                  <c:v>8.0859000000000005</c:v>
                </c:pt>
                <c:pt idx="55">
                  <c:v>8.0268999999999995</c:v>
                </c:pt>
                <c:pt idx="56">
                  <c:v>7.8886000000000003</c:v>
                </c:pt>
                <c:pt idx="57">
                  <c:v>7.9036999999999997</c:v>
                </c:pt>
                <c:pt idx="58">
                  <c:v>7.8220000000000001</c:v>
                </c:pt>
                <c:pt idx="59">
                  <c:v>7.8513000000000002</c:v>
                </c:pt>
                <c:pt idx="60">
                  <c:v>7.7884000000000002</c:v>
                </c:pt>
                <c:pt idx="61">
                  <c:v>7.6132999999999997</c:v>
                </c:pt>
                <c:pt idx="62">
                  <c:v>7.5411000000000001</c:v>
                </c:pt>
                <c:pt idx="63">
                  <c:v>7.48</c:v>
                </c:pt>
                <c:pt idx="64">
                  <c:v>7.4436</c:v>
                </c:pt>
                <c:pt idx="65">
                  <c:v>7.2290999999999999</c:v>
                </c:pt>
                <c:pt idx="66">
                  <c:v>7.2328000000000001</c:v>
                </c:pt>
                <c:pt idx="67">
                  <c:v>7.2777000000000003</c:v>
                </c:pt>
                <c:pt idx="68">
                  <c:v>7.1929999999999996</c:v>
                </c:pt>
                <c:pt idx="69">
                  <c:v>7.0834000000000001</c:v>
                </c:pt>
                <c:pt idx="70">
                  <c:v>7.0853000000000002</c:v>
                </c:pt>
                <c:pt idx="71">
                  <c:v>6.9782999999999999</c:v>
                </c:pt>
                <c:pt idx="72">
                  <c:v>7.0471000000000004</c:v>
                </c:pt>
                <c:pt idx="73">
                  <c:v>6.9080000000000004</c:v>
                </c:pt>
                <c:pt idx="74">
                  <c:v>6.8613</c:v>
                </c:pt>
                <c:pt idx="75">
                  <c:v>6.9089999999999998</c:v>
                </c:pt>
                <c:pt idx="76">
                  <c:v>6.9269999999999996</c:v>
                </c:pt>
                <c:pt idx="77">
                  <c:v>6.8360000000000003</c:v>
                </c:pt>
                <c:pt idx="78">
                  <c:v>6.8360000000000003</c:v>
                </c:pt>
                <c:pt idx="79">
                  <c:v>6.6357999999999997</c:v>
                </c:pt>
                <c:pt idx="80">
                  <c:v>6.6502999999999997</c:v>
                </c:pt>
                <c:pt idx="81">
                  <c:v>6.7233000000000001</c:v>
                </c:pt>
                <c:pt idx="82">
                  <c:v>6.7046999999999999</c:v>
                </c:pt>
                <c:pt idx="83">
                  <c:v>6.6684000000000001</c:v>
                </c:pt>
                <c:pt idx="84">
                  <c:v>6.6055000000000001</c:v>
                </c:pt>
                <c:pt idx="85">
                  <c:v>6.5305999999999997</c:v>
                </c:pt>
                <c:pt idx="86">
                  <c:v>6.5846999999999998</c:v>
                </c:pt>
                <c:pt idx="87">
                  <c:v>6.5415999999999999</c:v>
                </c:pt>
                <c:pt idx="88">
                  <c:v>6.4188000000000001</c:v>
                </c:pt>
                <c:pt idx="89">
                  <c:v>6.4108999999999998</c:v>
                </c:pt>
                <c:pt idx="90">
                  <c:v>6.3628999999999998</c:v>
                </c:pt>
                <c:pt idx="91">
                  <c:v>6.3699000000000003</c:v>
                </c:pt>
                <c:pt idx="92">
                  <c:v>6.2716000000000003</c:v>
                </c:pt>
                <c:pt idx="93">
                  <c:v>6.2514000000000003</c:v>
                </c:pt>
                <c:pt idx="94">
                  <c:v>6.3056000000000001</c:v>
                </c:pt>
                <c:pt idx="95">
                  <c:v>6.2832999999999997</c:v>
                </c:pt>
                <c:pt idx="96">
                  <c:v>6.3376000000000001</c:v>
                </c:pt>
                <c:pt idx="97">
                  <c:v>6.3338000000000001</c:v>
                </c:pt>
                <c:pt idx="98">
                  <c:v>6.3018000000000001</c:v>
                </c:pt>
                <c:pt idx="99">
                  <c:v>6.3556999999999997</c:v>
                </c:pt>
                <c:pt idx="100">
                  <c:v>6.3469999999999995</c:v>
                </c:pt>
                <c:pt idx="101">
                  <c:v>6.2789000000000001</c:v>
                </c:pt>
                <c:pt idx="102">
                  <c:v>6.2515000000000001</c:v>
                </c:pt>
                <c:pt idx="103">
                  <c:v>6.3182999999999998</c:v>
                </c:pt>
                <c:pt idx="104">
                  <c:v>6.2777000000000003</c:v>
                </c:pt>
                <c:pt idx="105">
                  <c:v>6.2760999999999996</c:v>
                </c:pt>
                <c:pt idx="106">
                  <c:v>6.2652999999999999</c:v>
                </c:pt>
                <c:pt idx="107">
                  <c:v>6.3215000000000003</c:v>
                </c:pt>
                <c:pt idx="108">
                  <c:v>6.3216999999999999</c:v>
                </c:pt>
                <c:pt idx="109">
                  <c:v>6.3379000000000003</c:v>
                </c:pt>
                <c:pt idx="110">
                  <c:v>6.4917999999999996</c:v>
                </c:pt>
                <c:pt idx="111">
                  <c:v>6.3719999999999999</c:v>
                </c:pt>
                <c:pt idx="112">
                  <c:v>6.3238000000000003</c:v>
                </c:pt>
                <c:pt idx="113">
                  <c:v>6.3030999999999997</c:v>
                </c:pt>
                <c:pt idx="114">
                  <c:v>6.3029000000000002</c:v>
                </c:pt>
                <c:pt idx="115">
                  <c:v>6.3266</c:v>
                </c:pt>
                <c:pt idx="116">
                  <c:v>6.3323999999999998</c:v>
                </c:pt>
                <c:pt idx="117">
                  <c:v>6.4236000000000004</c:v>
                </c:pt>
                <c:pt idx="118">
                  <c:v>6.3765000000000001</c:v>
                </c:pt>
                <c:pt idx="119">
                  <c:v>6.2956000000000003</c:v>
                </c:pt>
                <c:pt idx="120">
                  <c:v>6.3952999999999998</c:v>
                </c:pt>
                <c:pt idx="121">
                  <c:v>6.3925000000000001</c:v>
                </c:pt>
                <c:pt idx="122">
                  <c:v>6.3047000000000004</c:v>
                </c:pt>
                <c:pt idx="123">
                  <c:v>6.3245000000000005</c:v>
                </c:pt>
                <c:pt idx="124">
                  <c:v>6.3842999999999996</c:v>
                </c:pt>
                <c:pt idx="125">
                  <c:v>6.5355999999999996</c:v>
                </c:pt>
                <c:pt idx="126">
                  <c:v>6.5712999999999999</c:v>
                </c:pt>
                <c:pt idx="127">
                  <c:v>6.7218999999999998</c:v>
                </c:pt>
                <c:pt idx="128">
                  <c:v>6.6472999999999995</c:v>
                </c:pt>
                <c:pt idx="129">
                  <c:v>6.5061</c:v>
                </c:pt>
                <c:pt idx="130">
                  <c:v>6.5839999999999996</c:v>
                </c:pt>
                <c:pt idx="131">
                  <c:v>6.4767000000000001</c:v>
                </c:pt>
                <c:pt idx="132">
                  <c:v>6.3803999999999998</c:v>
                </c:pt>
                <c:pt idx="133">
                  <c:v>6.3611000000000004</c:v>
                </c:pt>
                <c:pt idx="134">
                  <c:v>6.3494000000000002</c:v>
                </c:pt>
                <c:pt idx="135">
                  <c:v>6.3604000000000003</c:v>
                </c:pt>
                <c:pt idx="136">
                  <c:v>6.3451000000000004</c:v>
                </c:pt>
                <c:pt idx="137">
                  <c:v>6.3715999999999999</c:v>
                </c:pt>
                <c:pt idx="138">
                  <c:v>6.3201000000000001</c:v>
                </c:pt>
                <c:pt idx="139">
                  <c:v>6.3925000000000001</c:v>
                </c:pt>
                <c:pt idx="140">
                  <c:v>6.2914000000000003</c:v>
                </c:pt>
                <c:pt idx="141">
                  <c:v>6.1776999999999997</c:v>
                </c:pt>
                <c:pt idx="142">
                  <c:v>6.1820000000000004</c:v>
                </c:pt>
                <c:pt idx="143">
                  <c:v>6.1234000000000002</c:v>
                </c:pt>
                <c:pt idx="144">
                  <c:v>6.0023999999999997</c:v>
                </c:pt>
                <c:pt idx="145">
                  <c:v>6.0479000000000003</c:v>
                </c:pt>
                <c:pt idx="146">
                  <c:v>6.0644</c:v>
                </c:pt>
                <c:pt idx="147">
                  <c:v>6.0335999999999999</c:v>
                </c:pt>
                <c:pt idx="148">
                  <c:v>6.0105000000000004</c:v>
                </c:pt>
                <c:pt idx="149">
                  <c:v>5.9745999999999997</c:v>
                </c:pt>
                <c:pt idx="150">
                  <c:v>5.9865000000000004</c:v>
                </c:pt>
                <c:pt idx="151">
                  <c:v>5.9550000000000001</c:v>
                </c:pt>
                <c:pt idx="152">
                  <c:v>5.9798</c:v>
                </c:pt>
                <c:pt idx="153">
                  <c:v>5.9158999999999997</c:v>
                </c:pt>
                <c:pt idx="154">
                  <c:v>5.8992000000000004</c:v>
                </c:pt>
                <c:pt idx="155">
                  <c:v>5.9500999999999999</c:v>
                </c:pt>
                <c:pt idx="156">
                  <c:v>5.9043000000000001</c:v>
                </c:pt>
                <c:pt idx="157">
                  <c:v>5.766</c:v>
                </c:pt>
                <c:pt idx="158">
                  <c:v>5.6398999999999999</c:v>
                </c:pt>
                <c:pt idx="159">
                  <c:v>5.5282999999999998</c:v>
                </c:pt>
                <c:pt idx="160">
                  <c:v>5.4756999999999998</c:v>
                </c:pt>
                <c:pt idx="161">
                  <c:v>5.5723000000000003</c:v>
                </c:pt>
                <c:pt idx="162">
                  <c:v>5.4210000000000003</c:v>
                </c:pt>
                <c:pt idx="163">
                  <c:v>5.3977000000000004</c:v>
                </c:pt>
                <c:pt idx="164">
                  <c:v>5.3708</c:v>
                </c:pt>
                <c:pt idx="165">
                  <c:v>5.3517000000000001</c:v>
                </c:pt>
                <c:pt idx="166">
                  <c:v>5.4541000000000004</c:v>
                </c:pt>
                <c:pt idx="167">
                  <c:v>5.4023000000000003</c:v>
                </c:pt>
                <c:pt idx="168">
                  <c:v>5.4321999999999999</c:v>
                </c:pt>
                <c:pt idx="169">
                  <c:v>5.3720999999999997</c:v>
                </c:pt>
                <c:pt idx="170">
                  <c:v>5.3337000000000003</c:v>
                </c:pt>
                <c:pt idx="171">
                  <c:v>5.3102999999999998</c:v>
                </c:pt>
                <c:pt idx="172">
                  <c:v>5.2744</c:v>
                </c:pt>
                <c:pt idx="173">
                  <c:v>5.3676000000000004</c:v>
                </c:pt>
                <c:pt idx="174">
                  <c:v>5.3247</c:v>
                </c:pt>
                <c:pt idx="175">
                  <c:v>5.3849999999999998</c:v>
                </c:pt>
                <c:pt idx="176">
                  <c:v>5.4457000000000004</c:v>
                </c:pt>
                <c:pt idx="177">
                  <c:v>5.5054999999999996</c:v>
                </c:pt>
                <c:pt idx="178">
                  <c:v>5.5857999999999999</c:v>
                </c:pt>
                <c:pt idx="179">
                  <c:v>5.6237000000000004</c:v>
                </c:pt>
                <c:pt idx="180">
                  <c:v>5.5553999999999997</c:v>
                </c:pt>
                <c:pt idx="181">
                  <c:v>5.6680000000000001</c:v>
                </c:pt>
                <c:pt idx="182">
                  <c:v>5.6775000000000002</c:v>
                </c:pt>
                <c:pt idx="183">
                  <c:v>5.7053000000000003</c:v>
                </c:pt>
                <c:pt idx="184">
                  <c:v>5.7053000000000003</c:v>
                </c:pt>
                <c:pt idx="185">
                  <c:v>5.7629999999999999</c:v>
                </c:pt>
                <c:pt idx="186">
                  <c:v>5.7561</c:v>
                </c:pt>
                <c:pt idx="187">
                  <c:v>5.7443</c:v>
                </c:pt>
                <c:pt idx="188">
                  <c:v>5.8281999999999998</c:v>
                </c:pt>
                <c:pt idx="189">
                  <c:v>5.8189000000000002</c:v>
                </c:pt>
                <c:pt idx="190">
                  <c:v>5.915</c:v>
                </c:pt>
                <c:pt idx="191">
                  <c:v>5.9371</c:v>
                </c:pt>
                <c:pt idx="192">
                  <c:v>5.9498999999999995</c:v>
                </c:pt>
                <c:pt idx="193">
                  <c:v>5.819</c:v>
                </c:pt>
                <c:pt idx="194">
                  <c:v>5.8266</c:v>
                </c:pt>
                <c:pt idx="195">
                  <c:v>5.8898999999999999</c:v>
                </c:pt>
                <c:pt idx="196">
                  <c:v>5.8224</c:v>
                </c:pt>
                <c:pt idx="197">
                  <c:v>5.7706999999999997</c:v>
                </c:pt>
                <c:pt idx="198">
                  <c:v>5.8083</c:v>
                </c:pt>
                <c:pt idx="199">
                  <c:v>5.6868999999999996</c:v>
                </c:pt>
                <c:pt idx="200">
                  <c:v>5.6890999999999998</c:v>
                </c:pt>
                <c:pt idx="201">
                  <c:v>5.6802000000000001</c:v>
                </c:pt>
                <c:pt idx="202">
                  <c:v>5.6684000000000001</c:v>
                </c:pt>
                <c:pt idx="203">
                  <c:v>5.7188999999999997</c:v>
                </c:pt>
                <c:pt idx="204">
                  <c:v>5.7042999999999999</c:v>
                </c:pt>
                <c:pt idx="205">
                  <c:v>5.7714999999999996</c:v>
                </c:pt>
                <c:pt idx="206">
                  <c:v>5.9169999999999998</c:v>
                </c:pt>
                <c:pt idx="207">
                  <c:v>5.8847000000000005</c:v>
                </c:pt>
                <c:pt idx="208">
                  <c:v>6.0145</c:v>
                </c:pt>
                <c:pt idx="209">
                  <c:v>5.9146999999999998</c:v>
                </c:pt>
                <c:pt idx="210">
                  <c:v>5.8710000000000004</c:v>
                </c:pt>
                <c:pt idx="211">
                  <c:v>5.8652999999999995</c:v>
                </c:pt>
                <c:pt idx="212">
                  <c:v>5.8652999999999995</c:v>
                </c:pt>
                <c:pt idx="213">
                  <c:v>5.8055000000000003</c:v>
                </c:pt>
                <c:pt idx="214">
                  <c:v>5.8186</c:v>
                </c:pt>
                <c:pt idx="215">
                  <c:v>5.7508999999999997</c:v>
                </c:pt>
                <c:pt idx="216">
                  <c:v>5.7508999999999997</c:v>
                </c:pt>
                <c:pt idx="217">
                  <c:v>5.7508999999999997</c:v>
                </c:pt>
                <c:pt idx="218">
                  <c:v>5.7218</c:v>
                </c:pt>
                <c:pt idx="219">
                  <c:v>5.7538</c:v>
                </c:pt>
                <c:pt idx="220">
                  <c:v>5.7731000000000003</c:v>
                </c:pt>
                <c:pt idx="221">
                  <c:v>5.7118000000000002</c:v>
                </c:pt>
                <c:pt idx="222">
                  <c:v>5.6654999999999998</c:v>
                </c:pt>
                <c:pt idx="223">
                  <c:v>5.609</c:v>
                </c:pt>
                <c:pt idx="224">
                  <c:v>5.6463999999999999</c:v>
                </c:pt>
                <c:pt idx="225">
                  <c:v>5.6734</c:v>
                </c:pt>
                <c:pt idx="226">
                  <c:v>5.5770999999999997</c:v>
                </c:pt>
                <c:pt idx="227">
                  <c:v>5.5179</c:v>
                </c:pt>
                <c:pt idx="228">
                  <c:v>5.6071999999999997</c:v>
                </c:pt>
                <c:pt idx="229">
                  <c:v>5.5899000000000001</c:v>
                </c:pt>
                <c:pt idx="230">
                  <c:v>5.5944000000000003</c:v>
                </c:pt>
                <c:pt idx="231">
                  <c:v>5.5463000000000005</c:v>
                </c:pt>
                <c:pt idx="232">
                  <c:v>5.484</c:v>
                </c:pt>
                <c:pt idx="233">
                  <c:v>5.5190000000000001</c:v>
                </c:pt>
                <c:pt idx="234">
                  <c:v>5.5011000000000001</c:v>
                </c:pt>
                <c:pt idx="235">
                  <c:v>5.4513999999999996</c:v>
                </c:pt>
                <c:pt idx="236">
                  <c:v>5.4259000000000004</c:v>
                </c:pt>
                <c:pt idx="237">
                  <c:v>5.4451999999999998</c:v>
                </c:pt>
                <c:pt idx="238">
                  <c:v>5.4542000000000002</c:v>
                </c:pt>
                <c:pt idx="239">
                  <c:v>5.4930000000000003</c:v>
                </c:pt>
                <c:pt idx="240">
                  <c:v>5.415</c:v>
                </c:pt>
                <c:pt idx="241">
                  <c:v>5.4245000000000001</c:v>
                </c:pt>
                <c:pt idx="242">
                  <c:v>5.4154999999999998</c:v>
                </c:pt>
                <c:pt idx="243">
                  <c:v>5.5335999999999999</c:v>
                </c:pt>
                <c:pt idx="244">
                  <c:v>5.5306999999999995</c:v>
                </c:pt>
                <c:pt idx="245">
                  <c:v>5.4764999999999997</c:v>
                </c:pt>
                <c:pt idx="246">
                  <c:v>5.3966000000000003</c:v>
                </c:pt>
                <c:pt idx="247">
                  <c:v>5.3388999999999998</c:v>
                </c:pt>
                <c:pt idx="248">
                  <c:v>5.3780000000000001</c:v>
                </c:pt>
                <c:pt idx="249">
                  <c:v>5.2225999999999999</c:v>
                </c:pt>
                <c:pt idx="250">
                  <c:v>5.2348999999999997</c:v>
                </c:pt>
                <c:pt idx="251">
                  <c:v>5.2542999999999997</c:v>
                </c:pt>
                <c:pt idx="252">
                  <c:v>5.1944999999999997</c:v>
                </c:pt>
                <c:pt idx="253">
                  <c:v>5.2119999999999997</c:v>
                </c:pt>
                <c:pt idx="254">
                  <c:v>5.2436999999999996</c:v>
                </c:pt>
                <c:pt idx="255">
                  <c:v>5.2436999999999996</c:v>
                </c:pt>
                <c:pt idx="256">
                  <c:v>5.2436999999999996</c:v>
                </c:pt>
                <c:pt idx="257">
                  <c:v>5.3463000000000003</c:v>
                </c:pt>
                <c:pt idx="258">
                  <c:v>5.2919999999999998</c:v>
                </c:pt>
                <c:pt idx="259">
                  <c:v>5.0891000000000002</c:v>
                </c:pt>
                <c:pt idx="260">
                  <c:v>5.0084</c:v>
                </c:pt>
                <c:pt idx="261">
                  <c:v>4.9021999999999997</c:v>
                </c:pt>
                <c:pt idx="262">
                  <c:v>4.8048999999999999</c:v>
                </c:pt>
                <c:pt idx="263">
                  <c:v>5.0803000000000003</c:v>
                </c:pt>
                <c:pt idx="264">
                  <c:v>5.0865999999999998</c:v>
                </c:pt>
                <c:pt idx="265">
                  <c:v>5.3555999999999999</c:v>
                </c:pt>
                <c:pt idx="266">
                  <c:v>5.2206999999999999</c:v>
                </c:pt>
                <c:pt idx="267">
                  <c:v>6.3827999999999996</c:v>
                </c:pt>
                <c:pt idx="268">
                  <c:v>6.7701000000000002</c:v>
                </c:pt>
                <c:pt idx="269">
                  <c:v>5.8765000000000001</c:v>
                </c:pt>
                <c:pt idx="270">
                  <c:v>5.9470999999999998</c:v>
                </c:pt>
                <c:pt idx="271">
                  <c:v>5.4543999999999997</c:v>
                </c:pt>
                <c:pt idx="272">
                  <c:v>6.4717000000000002</c:v>
                </c:pt>
                <c:pt idx="273">
                  <c:v>7.0331999999999999</c:v>
                </c:pt>
                <c:pt idx="274">
                  <c:v>7.2587000000000002</c:v>
                </c:pt>
                <c:pt idx="275">
                  <c:v>7.4017999999999997</c:v>
                </c:pt>
                <c:pt idx="276">
                  <c:v>6.9218000000000002</c:v>
                </c:pt>
                <c:pt idx="277">
                  <c:v>6.0491999999999999</c:v>
                </c:pt>
                <c:pt idx="278">
                  <c:v>5.6631</c:v>
                </c:pt>
                <c:pt idx="279">
                  <c:v>5.6973000000000003</c:v>
                </c:pt>
                <c:pt idx="280">
                  <c:v>5.4420999999999999</c:v>
                </c:pt>
                <c:pt idx="281">
                  <c:v>5.4818999999999996</c:v>
                </c:pt>
                <c:pt idx="282">
                  <c:v>5.4221000000000004</c:v>
                </c:pt>
                <c:pt idx="283">
                  <c:v>5.4027000000000003</c:v>
                </c:pt>
                <c:pt idx="284">
                  <c:v>5.5777000000000001</c:v>
                </c:pt>
                <c:pt idx="285">
                  <c:v>5.4977999999999998</c:v>
                </c:pt>
                <c:pt idx="286">
                  <c:v>5.4111000000000002</c:v>
                </c:pt>
                <c:pt idx="287">
                  <c:v>5.2580999999999998</c:v>
                </c:pt>
                <c:pt idx="288">
                  <c:v>5.0731999999999999</c:v>
                </c:pt>
                <c:pt idx="289">
                  <c:v>5.0731999999999999</c:v>
                </c:pt>
                <c:pt idx="290">
                  <c:v>4.9398999999999997</c:v>
                </c:pt>
                <c:pt idx="291">
                  <c:v>4.7667999999999999</c:v>
                </c:pt>
                <c:pt idx="292">
                  <c:v>4.7426000000000004</c:v>
                </c:pt>
                <c:pt idx="293">
                  <c:v>4.6189</c:v>
                </c:pt>
                <c:pt idx="294">
                  <c:v>4.6135999999999999</c:v>
                </c:pt>
                <c:pt idx="295">
                  <c:v>4.3875000000000002</c:v>
                </c:pt>
                <c:pt idx="296">
                  <c:v>4.3875000000000002</c:v>
                </c:pt>
                <c:pt idx="297">
                  <c:v>4.3136999999999999</c:v>
                </c:pt>
                <c:pt idx="298">
                  <c:v>4.7347000000000001</c:v>
                </c:pt>
                <c:pt idx="299">
                  <c:v>5.5283999999999995</c:v>
                </c:pt>
                <c:pt idx="300">
                  <c:v>5.6231</c:v>
                </c:pt>
                <c:pt idx="301">
                  <c:v>4.9481000000000002</c:v>
                </c:pt>
                <c:pt idx="302">
                  <c:v>4.8009000000000004</c:v>
                </c:pt>
                <c:pt idx="303">
                  <c:v>4.8563999999999998</c:v>
                </c:pt>
                <c:pt idx="304">
                  <c:v>4.8563999999999998</c:v>
                </c:pt>
                <c:pt idx="305">
                  <c:v>4.9389000000000003</c:v>
                </c:pt>
                <c:pt idx="306">
                  <c:v>4.7526000000000002</c:v>
                </c:pt>
                <c:pt idx="307">
                  <c:v>4.7008000000000001</c:v>
                </c:pt>
                <c:pt idx="308">
                  <c:v>4.5937000000000001</c:v>
                </c:pt>
                <c:pt idx="309">
                  <c:v>4.4329000000000001</c:v>
                </c:pt>
                <c:pt idx="310">
                  <c:v>4.4550999999999998</c:v>
                </c:pt>
                <c:pt idx="311">
                  <c:v>4.6807999999999996</c:v>
                </c:pt>
                <c:pt idx="312">
                  <c:v>4.9424999999999999</c:v>
                </c:pt>
                <c:pt idx="313">
                  <c:v>4.8449</c:v>
                </c:pt>
                <c:pt idx="314">
                  <c:v>4.7546999999999997</c:v>
                </c:pt>
                <c:pt idx="315">
                  <c:v>4.5907999999999998</c:v>
                </c:pt>
                <c:pt idx="316">
                  <c:v>4.5440000000000005</c:v>
                </c:pt>
                <c:pt idx="317">
                  <c:v>4.5899000000000001</c:v>
                </c:pt>
                <c:pt idx="318">
                  <c:v>4.4740000000000002</c:v>
                </c:pt>
                <c:pt idx="319">
                  <c:v>4.4005000000000001</c:v>
                </c:pt>
                <c:pt idx="320">
                  <c:v>4.2652000000000001</c:v>
                </c:pt>
                <c:pt idx="321">
                  <c:v>4.3345000000000002</c:v>
                </c:pt>
                <c:pt idx="322">
                  <c:v>4.2889999999999997</c:v>
                </c:pt>
                <c:pt idx="323">
                  <c:v>4.3438999999999997</c:v>
                </c:pt>
                <c:pt idx="324">
                  <c:v>4.2218999999999998</c:v>
                </c:pt>
                <c:pt idx="325">
                  <c:v>4.2145000000000001</c:v>
                </c:pt>
                <c:pt idx="326">
                  <c:v>4.0590999999999999</c:v>
                </c:pt>
                <c:pt idx="327">
                  <c:v>4.0282</c:v>
                </c:pt>
                <c:pt idx="328">
                  <c:v>4.0420999999999996</c:v>
                </c:pt>
                <c:pt idx="329">
                  <c:v>4.1852</c:v>
                </c:pt>
                <c:pt idx="330">
                  <c:v>4.2007000000000003</c:v>
                </c:pt>
                <c:pt idx="331">
                  <c:v>4.2119999999999997</c:v>
                </c:pt>
                <c:pt idx="332">
                  <c:v>4.1238000000000001</c:v>
                </c:pt>
                <c:pt idx="333">
                  <c:v>4.1238000000000001</c:v>
                </c:pt>
                <c:pt idx="334">
                  <c:v>4.1193</c:v>
                </c:pt>
                <c:pt idx="335">
                  <c:v>4.1326000000000001</c:v>
                </c:pt>
                <c:pt idx="336">
                  <c:v>4.1666999999999996</c:v>
                </c:pt>
                <c:pt idx="337">
                  <c:v>4.1151</c:v>
                </c:pt>
                <c:pt idx="338">
                  <c:v>4.2393000000000001</c:v>
                </c:pt>
                <c:pt idx="339">
                  <c:v>4.1615000000000002</c:v>
                </c:pt>
                <c:pt idx="340">
                  <c:v>4.1676000000000002</c:v>
                </c:pt>
                <c:pt idx="341">
                  <c:v>4.1157000000000004</c:v>
                </c:pt>
                <c:pt idx="342">
                  <c:v>4.1875</c:v>
                </c:pt>
                <c:pt idx="343">
                  <c:v>4.0834000000000001</c:v>
                </c:pt>
                <c:pt idx="344">
                  <c:v>4.1136999999999997</c:v>
                </c:pt>
                <c:pt idx="345">
                  <c:v>4.0410000000000004</c:v>
                </c:pt>
                <c:pt idx="346">
                  <c:v>4.0137</c:v>
                </c:pt>
                <c:pt idx="347">
                  <c:v>3.9441000000000002</c:v>
                </c:pt>
                <c:pt idx="348">
                  <c:v>3.9653</c:v>
                </c:pt>
                <c:pt idx="349">
                  <c:v>3.9534000000000002</c:v>
                </c:pt>
                <c:pt idx="350">
                  <c:v>3.9733000000000001</c:v>
                </c:pt>
                <c:pt idx="351">
                  <c:v>4.0370999999999997</c:v>
                </c:pt>
                <c:pt idx="352">
                  <c:v>4.1643999999999997</c:v>
                </c:pt>
                <c:pt idx="353">
                  <c:v>4.1706000000000003</c:v>
                </c:pt>
                <c:pt idx="354">
                  <c:v>4.0608000000000004</c:v>
                </c:pt>
                <c:pt idx="355">
                  <c:v>4.12</c:v>
                </c:pt>
                <c:pt idx="356">
                  <c:v>4.0852000000000004</c:v>
                </c:pt>
                <c:pt idx="357">
                  <c:v>4.1086</c:v>
                </c:pt>
                <c:pt idx="358">
                  <c:v>4.0644</c:v>
                </c:pt>
                <c:pt idx="359">
                  <c:v>4.0052000000000003</c:v>
                </c:pt>
                <c:pt idx="360">
                  <c:v>3.9984000000000002</c:v>
                </c:pt>
                <c:pt idx="361">
                  <c:v>4.0228000000000002</c:v>
                </c:pt>
                <c:pt idx="362">
                  <c:v>4.0744999999999996</c:v>
                </c:pt>
                <c:pt idx="363">
                  <c:v>4.0525000000000002</c:v>
                </c:pt>
                <c:pt idx="364">
                  <c:v>3.827</c:v>
                </c:pt>
                <c:pt idx="365">
                  <c:v>3.7800000000000002</c:v>
                </c:pt>
                <c:pt idx="366">
                  <c:v>3.8106999999999998</c:v>
                </c:pt>
                <c:pt idx="367">
                  <c:v>3.8277999999999999</c:v>
                </c:pt>
                <c:pt idx="368">
                  <c:v>3.6640999999999999</c:v>
                </c:pt>
                <c:pt idx="369">
                  <c:v>3.7107999999999999</c:v>
                </c:pt>
                <c:pt idx="370">
                  <c:v>3.6673</c:v>
                </c:pt>
                <c:pt idx="371">
                  <c:v>3.7835000000000001</c:v>
                </c:pt>
                <c:pt idx="372">
                  <c:v>3.8367</c:v>
                </c:pt>
                <c:pt idx="373">
                  <c:v>3.6513999999999998</c:v>
                </c:pt>
                <c:pt idx="374">
                  <c:v>3.7730999999999999</c:v>
                </c:pt>
                <c:pt idx="375">
                  <c:v>3.8433000000000002</c:v>
                </c:pt>
                <c:pt idx="376">
                  <c:v>3.8391999999999999</c:v>
                </c:pt>
                <c:pt idx="377">
                  <c:v>3.8919000000000001</c:v>
                </c:pt>
                <c:pt idx="378">
                  <c:v>3.9805000000000001</c:v>
                </c:pt>
                <c:pt idx="379">
                  <c:v>4.0285000000000002</c:v>
                </c:pt>
                <c:pt idx="380">
                  <c:v>4.0571000000000002</c:v>
                </c:pt>
                <c:pt idx="381">
                  <c:v>3.8881000000000001</c:v>
                </c:pt>
                <c:pt idx="382">
                  <c:v>4.0609999999999999</c:v>
                </c:pt>
                <c:pt idx="383">
                  <c:v>4.0110999999999999</c:v>
                </c:pt>
                <c:pt idx="384">
                  <c:v>3.9702000000000002</c:v>
                </c:pt>
                <c:pt idx="385">
                  <c:v>3.9584999999999999</c:v>
                </c:pt>
                <c:pt idx="386">
                  <c:v>3.9675000000000002</c:v>
                </c:pt>
                <c:pt idx="387">
                  <c:v>4.1353999999999997</c:v>
                </c:pt>
                <c:pt idx="388">
                  <c:v>4.1138000000000003</c:v>
                </c:pt>
                <c:pt idx="389">
                  <c:v>4.0303000000000004</c:v>
                </c:pt>
                <c:pt idx="390">
                  <c:v>4.0960999999999999</c:v>
                </c:pt>
                <c:pt idx="391">
                  <c:v>3.9964</c:v>
                </c:pt>
                <c:pt idx="392">
                  <c:v>4.0472000000000001</c:v>
                </c:pt>
                <c:pt idx="393">
                  <c:v>3.9941</c:v>
                </c:pt>
                <c:pt idx="394">
                  <c:v>3.9441000000000002</c:v>
                </c:pt>
                <c:pt idx="395">
                  <c:v>3.9441000000000002</c:v>
                </c:pt>
                <c:pt idx="396">
                  <c:v>4.069</c:v>
                </c:pt>
                <c:pt idx="397">
                  <c:v>4.0339</c:v>
                </c:pt>
                <c:pt idx="398">
                  <c:v>4.1295999999999999</c:v>
                </c:pt>
                <c:pt idx="399">
                  <c:v>4.1816000000000004</c:v>
                </c:pt>
                <c:pt idx="400">
                  <c:v>4.1424000000000003</c:v>
                </c:pt>
                <c:pt idx="401">
                  <c:v>4.2096999999999998</c:v>
                </c:pt>
                <c:pt idx="402">
                  <c:v>4.2995999999999999</c:v>
                </c:pt>
                <c:pt idx="403">
                  <c:v>4.1875999999999998</c:v>
                </c:pt>
                <c:pt idx="404">
                  <c:v>4.4744999999999999</c:v>
                </c:pt>
                <c:pt idx="405">
                  <c:v>4.4542999999999999</c:v>
                </c:pt>
                <c:pt idx="406">
                  <c:v>4.3906000000000001</c:v>
                </c:pt>
                <c:pt idx="407">
                  <c:v>4.5248999999999997</c:v>
                </c:pt>
                <c:pt idx="408">
                  <c:v>4.2571000000000003</c:v>
                </c:pt>
                <c:pt idx="409">
                  <c:v>4.2606000000000002</c:v>
                </c:pt>
                <c:pt idx="410">
                  <c:v>4.6187000000000005</c:v>
                </c:pt>
                <c:pt idx="411">
                  <c:v>4.6303000000000001</c:v>
                </c:pt>
                <c:pt idx="412">
                  <c:v>4.4908000000000001</c:v>
                </c:pt>
                <c:pt idx="413">
                  <c:v>4.6336000000000004</c:v>
                </c:pt>
                <c:pt idx="414">
                  <c:v>5.0088999999999997</c:v>
                </c:pt>
                <c:pt idx="415">
                  <c:v>4.7412000000000001</c:v>
                </c:pt>
                <c:pt idx="416">
                  <c:v>4.8695000000000004</c:v>
                </c:pt>
                <c:pt idx="417">
                  <c:v>4.7998000000000003</c:v>
                </c:pt>
                <c:pt idx="418">
                  <c:v>4.75</c:v>
                </c:pt>
                <c:pt idx="419">
                  <c:v>4.7511000000000001</c:v>
                </c:pt>
                <c:pt idx="420">
                  <c:v>4.7511000000000001</c:v>
                </c:pt>
                <c:pt idx="421">
                  <c:v>4.6489000000000003</c:v>
                </c:pt>
                <c:pt idx="422">
                  <c:v>4.6414</c:v>
                </c:pt>
                <c:pt idx="423">
                  <c:v>4.7473000000000001</c:v>
                </c:pt>
                <c:pt idx="424">
                  <c:v>4.8788</c:v>
                </c:pt>
                <c:pt idx="425">
                  <c:v>4.7409999999999997</c:v>
                </c:pt>
                <c:pt idx="426">
                  <c:v>4.6375000000000002</c:v>
                </c:pt>
                <c:pt idx="427">
                  <c:v>4.6752000000000002</c:v>
                </c:pt>
                <c:pt idx="428">
                  <c:v>4.7233999999999998</c:v>
                </c:pt>
                <c:pt idx="429">
                  <c:v>4.9481999999999999</c:v>
                </c:pt>
                <c:pt idx="430">
                  <c:v>4.9059999999999997</c:v>
                </c:pt>
                <c:pt idx="431">
                  <c:v>5.0487000000000002</c:v>
                </c:pt>
                <c:pt idx="432">
                  <c:v>5.0641999999999996</c:v>
                </c:pt>
                <c:pt idx="433">
                  <c:v>5.1231999999999998</c:v>
                </c:pt>
                <c:pt idx="434">
                  <c:v>5.1006999999999998</c:v>
                </c:pt>
                <c:pt idx="435">
                  <c:v>5.1006999999999998</c:v>
                </c:pt>
                <c:pt idx="436">
                  <c:v>5.2567000000000004</c:v>
                </c:pt>
                <c:pt idx="437">
                  <c:v>5.1440000000000001</c:v>
                </c:pt>
                <c:pt idx="438">
                  <c:v>5.1177000000000001</c:v>
                </c:pt>
                <c:pt idx="439">
                  <c:v>4.9524999999999997</c:v>
                </c:pt>
                <c:pt idx="440">
                  <c:v>4.8791000000000002</c:v>
                </c:pt>
                <c:pt idx="441">
                  <c:v>4.9472000000000005</c:v>
                </c:pt>
                <c:pt idx="442">
                  <c:v>5.0273000000000003</c:v>
                </c:pt>
                <c:pt idx="443">
                  <c:v>5.0594000000000001</c:v>
                </c:pt>
                <c:pt idx="444">
                  <c:v>5.0045999999999999</c:v>
                </c:pt>
                <c:pt idx="445">
                  <c:v>4.9861000000000004</c:v>
                </c:pt>
                <c:pt idx="446">
                  <c:v>4.9459</c:v>
                </c:pt>
                <c:pt idx="447">
                  <c:v>5.0582000000000003</c:v>
                </c:pt>
                <c:pt idx="448">
                  <c:v>5.0938999999999997</c:v>
                </c:pt>
                <c:pt idx="449">
                  <c:v>5.2117000000000004</c:v>
                </c:pt>
                <c:pt idx="450">
                  <c:v>5.3018999999999998</c:v>
                </c:pt>
                <c:pt idx="451">
                  <c:v>5.3032000000000004</c:v>
                </c:pt>
                <c:pt idx="452">
                  <c:v>5.2256</c:v>
                </c:pt>
                <c:pt idx="453">
                  <c:v>5.1233000000000004</c:v>
                </c:pt>
                <c:pt idx="454">
                  <c:v>5.0715000000000003</c:v>
                </c:pt>
                <c:pt idx="455">
                  <c:v>5.1361999999999997</c:v>
                </c:pt>
                <c:pt idx="456">
                  <c:v>4.8795999999999999</c:v>
                </c:pt>
                <c:pt idx="457">
                  <c:v>4.7458</c:v>
                </c:pt>
                <c:pt idx="458">
                  <c:v>4.6513999999999998</c:v>
                </c:pt>
                <c:pt idx="459">
                  <c:v>4.5968</c:v>
                </c:pt>
                <c:pt idx="460">
                  <c:v>4.5780000000000003</c:v>
                </c:pt>
                <c:pt idx="461">
                  <c:v>4.5205000000000002</c:v>
                </c:pt>
                <c:pt idx="462">
                  <c:v>4.4920999999999998</c:v>
                </c:pt>
                <c:pt idx="463">
                  <c:v>4.5633999999999997</c:v>
                </c:pt>
                <c:pt idx="464">
                  <c:v>4.4428000000000001</c:v>
                </c:pt>
                <c:pt idx="465">
                  <c:v>4.4913999999999996</c:v>
                </c:pt>
                <c:pt idx="466">
                  <c:v>4.3841999999999999</c:v>
                </c:pt>
                <c:pt idx="467">
                  <c:v>4.4626999999999999</c:v>
                </c:pt>
                <c:pt idx="468">
                  <c:v>4.5001999999999995</c:v>
                </c:pt>
                <c:pt idx="469">
                  <c:v>4.5186999999999999</c:v>
                </c:pt>
                <c:pt idx="470">
                  <c:v>4.5198</c:v>
                </c:pt>
                <c:pt idx="471">
                  <c:v>4.3977000000000004</c:v>
                </c:pt>
                <c:pt idx="472">
                  <c:v>4.37</c:v>
                </c:pt>
                <c:pt idx="473">
                  <c:v>4.3353999999999999</c:v>
                </c:pt>
                <c:pt idx="474">
                  <c:v>4.3353999999999999</c:v>
                </c:pt>
                <c:pt idx="475">
                  <c:v>4.3822999999999999</c:v>
                </c:pt>
                <c:pt idx="476">
                  <c:v>4.3324999999999996</c:v>
                </c:pt>
                <c:pt idx="477">
                  <c:v>4.2831999999999999</c:v>
                </c:pt>
                <c:pt idx="478">
                  <c:v>4.2831999999999999</c:v>
                </c:pt>
                <c:pt idx="479">
                  <c:v>4.2831999999999999</c:v>
                </c:pt>
                <c:pt idx="480">
                  <c:v>4.2759</c:v>
                </c:pt>
                <c:pt idx="481">
                  <c:v>4.4169</c:v>
                </c:pt>
                <c:pt idx="482">
                  <c:v>4.5590000000000002</c:v>
                </c:pt>
                <c:pt idx="483">
                  <c:v>4.7149000000000001</c:v>
                </c:pt>
                <c:pt idx="484">
                  <c:v>4.7857000000000003</c:v>
                </c:pt>
                <c:pt idx="485">
                  <c:v>4.9739000000000004</c:v>
                </c:pt>
                <c:pt idx="486">
                  <c:v>4.9199000000000002</c:v>
                </c:pt>
                <c:pt idx="487">
                  <c:v>5.1428000000000003</c:v>
                </c:pt>
                <c:pt idx="488">
                  <c:v>5.0683999999999996</c:v>
                </c:pt>
                <c:pt idx="489">
                  <c:v>5.1604000000000001</c:v>
                </c:pt>
                <c:pt idx="490">
                  <c:v>5.0929000000000002</c:v>
                </c:pt>
                <c:pt idx="491">
                  <c:v>5.1199000000000003</c:v>
                </c:pt>
                <c:pt idx="492">
                  <c:v>5.03</c:v>
                </c:pt>
                <c:pt idx="493">
                  <c:v>5.2263999999999999</c:v>
                </c:pt>
                <c:pt idx="494">
                  <c:v>5.2556000000000003</c:v>
                </c:pt>
                <c:pt idx="495">
                  <c:v>5.2556000000000003</c:v>
                </c:pt>
                <c:pt idx="496">
                  <c:v>5.1501000000000001</c:v>
                </c:pt>
                <c:pt idx="497">
                  <c:v>5.1281999999999996</c:v>
                </c:pt>
                <c:pt idx="498">
                  <c:v>4.9847999999999999</c:v>
                </c:pt>
                <c:pt idx="499">
                  <c:v>4.9179000000000004</c:v>
                </c:pt>
                <c:pt idx="500">
                  <c:v>4.9516999999999998</c:v>
                </c:pt>
                <c:pt idx="501">
                  <c:v>4.9116999999999997</c:v>
                </c:pt>
                <c:pt idx="502">
                  <c:v>4.8849</c:v>
                </c:pt>
                <c:pt idx="503">
                  <c:v>4.9817</c:v>
                </c:pt>
                <c:pt idx="504">
                  <c:v>5.0609000000000002</c:v>
                </c:pt>
                <c:pt idx="505">
                  <c:v>5.0694999999999997</c:v>
                </c:pt>
                <c:pt idx="506">
                  <c:v>5.109</c:v>
                </c:pt>
                <c:pt idx="507">
                  <c:v>5.0201000000000002</c:v>
                </c:pt>
                <c:pt idx="508">
                  <c:v>5.0179</c:v>
                </c:pt>
                <c:pt idx="509">
                  <c:v>5.1111000000000004</c:v>
                </c:pt>
                <c:pt idx="510">
                  <c:v>5.1111000000000004</c:v>
                </c:pt>
                <c:pt idx="511">
                  <c:v>5.1111000000000004</c:v>
                </c:pt>
                <c:pt idx="512">
                  <c:v>5.1711</c:v>
                </c:pt>
                <c:pt idx="513">
                  <c:v>5.2057000000000002</c:v>
                </c:pt>
                <c:pt idx="514">
                  <c:v>5.2759999999999998</c:v>
                </c:pt>
                <c:pt idx="515">
                  <c:v>5.4793000000000003</c:v>
                </c:pt>
                <c:pt idx="516">
                  <c:v>5.3469999999999995</c:v>
                </c:pt>
                <c:pt idx="517">
                  <c:v>5.4477000000000002</c:v>
                </c:pt>
                <c:pt idx="518">
                  <c:v>5.6246999999999998</c:v>
                </c:pt>
                <c:pt idx="519">
                  <c:v>5.7473999999999998</c:v>
                </c:pt>
                <c:pt idx="520">
                  <c:v>5.9741999999999997</c:v>
                </c:pt>
                <c:pt idx="521">
                  <c:v>5.944</c:v>
                </c:pt>
                <c:pt idx="522">
                  <c:v>5.7637</c:v>
                </c:pt>
                <c:pt idx="523">
                  <c:v>5.7073999999999998</c:v>
                </c:pt>
                <c:pt idx="524">
                  <c:v>5.5961999999999996</c:v>
                </c:pt>
                <c:pt idx="525">
                  <c:v>5.9267000000000003</c:v>
                </c:pt>
                <c:pt idx="526">
                  <c:v>5.9432</c:v>
                </c:pt>
                <c:pt idx="527">
                  <c:v>6.0132000000000003</c:v>
                </c:pt>
                <c:pt idx="528">
                  <c:v>6.0785999999999998</c:v>
                </c:pt>
                <c:pt idx="529">
                  <c:v>6.1283000000000003</c:v>
                </c:pt>
                <c:pt idx="530">
                  <c:v>6.2304000000000004</c:v>
                </c:pt>
                <c:pt idx="531">
                  <c:v>6.1820000000000004</c:v>
                </c:pt>
                <c:pt idx="532">
                  <c:v>6.1380999999999997</c:v>
                </c:pt>
                <c:pt idx="533">
                  <c:v>6.3475000000000001</c:v>
                </c:pt>
                <c:pt idx="534">
                  <c:v>6.3693999999999997</c:v>
                </c:pt>
                <c:pt idx="535">
                  <c:v>6.4436999999999998</c:v>
                </c:pt>
                <c:pt idx="536">
                  <c:v>6.6411999999999995</c:v>
                </c:pt>
                <c:pt idx="537">
                  <c:v>6.7279</c:v>
                </c:pt>
                <c:pt idx="538">
                  <c:v>6.5529999999999999</c:v>
                </c:pt>
                <c:pt idx="539">
                  <c:v>6.6505000000000001</c:v>
                </c:pt>
                <c:pt idx="540">
                  <c:v>6.7602000000000002</c:v>
                </c:pt>
                <c:pt idx="541">
                  <c:v>6.5983000000000001</c:v>
                </c:pt>
                <c:pt idx="542">
                  <c:v>6.5354000000000001</c:v>
                </c:pt>
                <c:pt idx="543">
                  <c:v>6.7226999999999997</c:v>
                </c:pt>
                <c:pt idx="544">
                  <c:v>6.7226999999999997</c:v>
                </c:pt>
                <c:pt idx="545">
                  <c:v>6.6208</c:v>
                </c:pt>
                <c:pt idx="546">
                  <c:v>6.7115</c:v>
                </c:pt>
                <c:pt idx="547">
                  <c:v>6.7671000000000001</c:v>
                </c:pt>
                <c:pt idx="548">
                  <c:v>6.5312000000000001</c:v>
                </c:pt>
                <c:pt idx="549">
                  <c:v>6.6565000000000003</c:v>
                </c:pt>
                <c:pt idx="550">
                  <c:v>6.7266000000000004</c:v>
                </c:pt>
                <c:pt idx="551">
                  <c:v>6.8304999999999998</c:v>
                </c:pt>
                <c:pt idx="552">
                  <c:v>6.6643999999999997</c:v>
                </c:pt>
                <c:pt idx="553">
                  <c:v>6.5597000000000003</c:v>
                </c:pt>
                <c:pt idx="554">
                  <c:v>6.4208999999999996</c:v>
                </c:pt>
                <c:pt idx="555">
                  <c:v>6.3722000000000003</c:v>
                </c:pt>
                <c:pt idx="556">
                  <c:v>6.4957000000000003</c:v>
                </c:pt>
                <c:pt idx="557">
                  <c:v>6.4957000000000003</c:v>
                </c:pt>
                <c:pt idx="558">
                  <c:v>6.3170999999999999</c:v>
                </c:pt>
                <c:pt idx="559">
                  <c:v>6.3159999999999998</c:v>
                </c:pt>
                <c:pt idx="560">
                  <c:v>6.2957000000000001</c:v>
                </c:pt>
                <c:pt idx="561">
                  <c:v>6.3582000000000001</c:v>
                </c:pt>
                <c:pt idx="562">
                  <c:v>6.3212999999999999</c:v>
                </c:pt>
                <c:pt idx="563">
                  <c:v>6.3076999999999996</c:v>
                </c:pt>
                <c:pt idx="564">
                  <c:v>6.4382000000000001</c:v>
                </c:pt>
                <c:pt idx="565">
                  <c:v>6.5426000000000002</c:v>
                </c:pt>
                <c:pt idx="566">
                  <c:v>6.6802000000000001</c:v>
                </c:pt>
                <c:pt idx="567">
                  <c:v>6.633</c:v>
                </c:pt>
                <c:pt idx="568">
                  <c:v>6.6681999999999997</c:v>
                </c:pt>
                <c:pt idx="569">
                  <c:v>6.7610999999999999</c:v>
                </c:pt>
                <c:pt idx="570">
                  <c:v>6.7706999999999997</c:v>
                </c:pt>
                <c:pt idx="571">
                  <c:v>6.6571999999999996</c:v>
                </c:pt>
                <c:pt idx="572">
                  <c:v>6.8413000000000004</c:v>
                </c:pt>
                <c:pt idx="573">
                  <c:v>6.8417000000000003</c:v>
                </c:pt>
                <c:pt idx="574">
                  <c:v>6.8917999999999999</c:v>
                </c:pt>
                <c:pt idx="575">
                  <c:v>6.8419999999999996</c:v>
                </c:pt>
                <c:pt idx="576">
                  <c:v>6.9466999999999999</c:v>
                </c:pt>
                <c:pt idx="577">
                  <c:v>6.9142000000000001</c:v>
                </c:pt>
                <c:pt idx="578">
                  <c:v>6.8978000000000002</c:v>
                </c:pt>
                <c:pt idx="579">
                  <c:v>6.8847000000000005</c:v>
                </c:pt>
                <c:pt idx="580">
                  <c:v>6.9340000000000002</c:v>
                </c:pt>
                <c:pt idx="581">
                  <c:v>6.8385999999999996</c:v>
                </c:pt>
                <c:pt idx="582">
                  <c:v>6.7615999999999996</c:v>
                </c:pt>
                <c:pt idx="583">
                  <c:v>6.7084000000000001</c:v>
                </c:pt>
                <c:pt idx="584">
                  <c:v>6.7373000000000003</c:v>
                </c:pt>
                <c:pt idx="585">
                  <c:v>6.8261000000000003</c:v>
                </c:pt>
                <c:pt idx="586">
                  <c:v>6.8901000000000003</c:v>
                </c:pt>
                <c:pt idx="587">
                  <c:v>6.8273999999999999</c:v>
                </c:pt>
                <c:pt idx="588">
                  <c:v>6.8273999999999999</c:v>
                </c:pt>
                <c:pt idx="589">
                  <c:v>6.7712000000000003</c:v>
                </c:pt>
                <c:pt idx="590">
                  <c:v>6.8479000000000001</c:v>
                </c:pt>
                <c:pt idx="591">
                  <c:v>6.8289</c:v>
                </c:pt>
                <c:pt idx="592">
                  <c:v>6.9481999999999999</c:v>
                </c:pt>
                <c:pt idx="593">
                  <c:v>7.0689000000000002</c:v>
                </c:pt>
                <c:pt idx="594">
                  <c:v>7.1066000000000003</c:v>
                </c:pt>
                <c:pt idx="595">
                  <c:v>7.0679999999999996</c:v>
                </c:pt>
                <c:pt idx="596">
                  <c:v>7.0914999999999999</c:v>
                </c:pt>
                <c:pt idx="597">
                  <c:v>7.1227999999999998</c:v>
                </c:pt>
                <c:pt idx="598">
                  <c:v>7.2561999999999998</c:v>
                </c:pt>
                <c:pt idx="599">
                  <c:v>7.3026999999999997</c:v>
                </c:pt>
                <c:pt idx="600">
                  <c:v>7.2192999999999996</c:v>
                </c:pt>
                <c:pt idx="601">
                  <c:v>7.3568999999999996</c:v>
                </c:pt>
                <c:pt idx="602">
                  <c:v>7.3944999999999999</c:v>
                </c:pt>
                <c:pt idx="603">
                  <c:v>7.3277999999999999</c:v>
                </c:pt>
                <c:pt idx="604">
                  <c:v>7.2454999999999998</c:v>
                </c:pt>
                <c:pt idx="605">
                  <c:v>7.1295000000000002</c:v>
                </c:pt>
                <c:pt idx="606">
                  <c:v>7.0618999999999996</c:v>
                </c:pt>
                <c:pt idx="607">
                  <c:v>7.1836000000000002</c:v>
                </c:pt>
                <c:pt idx="608">
                  <c:v>7.2321</c:v>
                </c:pt>
                <c:pt idx="609">
                  <c:v>7.1684999999999999</c:v>
                </c:pt>
                <c:pt idx="610">
                  <c:v>7.2775999999999996</c:v>
                </c:pt>
                <c:pt idx="611">
                  <c:v>7.3708</c:v>
                </c:pt>
                <c:pt idx="612">
                  <c:v>7.3224</c:v>
                </c:pt>
                <c:pt idx="613">
                  <c:v>7.4202000000000004</c:v>
                </c:pt>
                <c:pt idx="614">
                  <c:v>7.3968999999999996</c:v>
                </c:pt>
                <c:pt idx="615">
                  <c:v>7.4539999999999997</c:v>
                </c:pt>
                <c:pt idx="616">
                  <c:v>7.4889999999999999</c:v>
                </c:pt>
                <c:pt idx="617">
                  <c:v>7.3879000000000001</c:v>
                </c:pt>
                <c:pt idx="618">
                  <c:v>7.4021999999999997</c:v>
                </c:pt>
                <c:pt idx="619">
                  <c:v>7.3667999999999996</c:v>
                </c:pt>
                <c:pt idx="620">
                  <c:v>7.2645</c:v>
                </c:pt>
                <c:pt idx="621">
                  <c:v>7.2344999999999997</c:v>
                </c:pt>
                <c:pt idx="622">
                  <c:v>7.2443</c:v>
                </c:pt>
                <c:pt idx="623">
                  <c:v>7.3000999999999996</c:v>
                </c:pt>
                <c:pt idx="624">
                  <c:v>7.5532000000000004</c:v>
                </c:pt>
                <c:pt idx="625">
                  <c:v>7.7141999999999999</c:v>
                </c:pt>
                <c:pt idx="626">
                  <c:v>7.7506000000000004</c:v>
                </c:pt>
                <c:pt idx="627">
                  <c:v>7.7923999999999998</c:v>
                </c:pt>
                <c:pt idx="628">
                  <c:v>7.7107000000000001</c:v>
                </c:pt>
                <c:pt idx="629">
                  <c:v>7.9469000000000003</c:v>
                </c:pt>
                <c:pt idx="630">
                  <c:v>7.9541000000000004</c:v>
                </c:pt>
                <c:pt idx="631">
                  <c:v>7.9935999999999998</c:v>
                </c:pt>
                <c:pt idx="632">
                  <c:v>8.0280000000000005</c:v>
                </c:pt>
                <c:pt idx="633">
                  <c:v>8.3178999999999998</c:v>
                </c:pt>
                <c:pt idx="634">
                  <c:v>8.2752999999999997</c:v>
                </c:pt>
                <c:pt idx="635">
                  <c:v>8.3285999999999998</c:v>
                </c:pt>
                <c:pt idx="636">
                  <c:v>8.1904000000000003</c:v>
                </c:pt>
                <c:pt idx="637">
                  <c:v>8.2750000000000004</c:v>
                </c:pt>
                <c:pt idx="638">
                  <c:v>8.3763000000000005</c:v>
                </c:pt>
                <c:pt idx="639">
                  <c:v>8.4452999999999996</c:v>
                </c:pt>
                <c:pt idx="640">
                  <c:v>8.4801000000000002</c:v>
                </c:pt>
                <c:pt idx="641">
                  <c:v>8.5140999999999991</c:v>
                </c:pt>
                <c:pt idx="642">
                  <c:v>8.7223000000000006</c:v>
                </c:pt>
                <c:pt idx="643">
                  <c:v>8.5437999999999992</c:v>
                </c:pt>
                <c:pt idx="644">
                  <c:v>8.4909999999999997</c:v>
                </c:pt>
                <c:pt idx="645">
                  <c:v>8.6280999999999999</c:v>
                </c:pt>
                <c:pt idx="646">
                  <c:v>8.5053000000000001</c:v>
                </c:pt>
                <c:pt idx="647">
                  <c:v>8.5277999999999992</c:v>
                </c:pt>
                <c:pt idx="648">
                  <c:v>8.5945</c:v>
                </c:pt>
                <c:pt idx="649">
                  <c:v>8.5945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6F-4FE1-923B-6EE1494DD986}"/>
            </c:ext>
          </c:extLst>
        </c:ser>
        <c:ser>
          <c:idx val="0"/>
          <c:order val="1"/>
          <c:tx>
            <c:v>Yield NTN-F 2025</c:v>
          </c:tx>
          <c:spPr>
            <a:ln w="34925" cap="rnd">
              <a:solidFill>
                <a:srgbClr val="175367"/>
              </a:solidFill>
              <a:round/>
            </a:ln>
            <a:effectLst/>
          </c:spPr>
          <c:marker>
            <c:symbol val="none"/>
          </c:marker>
          <c:cat>
            <c:numRef>
              <c:f>NTNF!$A$7:$A$7300</c:f>
              <c:numCache>
                <c:formatCode>m/d/yyyy</c:formatCode>
                <c:ptCount val="7294"/>
                <c:pt idx="0">
                  <c:v>43528</c:v>
                </c:pt>
                <c:pt idx="1">
                  <c:v>43529</c:v>
                </c:pt>
                <c:pt idx="2">
                  <c:v>43530</c:v>
                </c:pt>
                <c:pt idx="3">
                  <c:v>43531</c:v>
                </c:pt>
                <c:pt idx="4">
                  <c:v>43532</c:v>
                </c:pt>
                <c:pt idx="5">
                  <c:v>43535</c:v>
                </c:pt>
                <c:pt idx="6">
                  <c:v>43536</c:v>
                </c:pt>
                <c:pt idx="7">
                  <c:v>43537</c:v>
                </c:pt>
                <c:pt idx="8">
                  <c:v>43538</c:v>
                </c:pt>
                <c:pt idx="9">
                  <c:v>43539</c:v>
                </c:pt>
                <c:pt idx="10">
                  <c:v>43542</c:v>
                </c:pt>
                <c:pt idx="11">
                  <c:v>43543</c:v>
                </c:pt>
                <c:pt idx="12">
                  <c:v>43544</c:v>
                </c:pt>
                <c:pt idx="13">
                  <c:v>43545</c:v>
                </c:pt>
                <c:pt idx="14">
                  <c:v>43546</c:v>
                </c:pt>
                <c:pt idx="15">
                  <c:v>43549</c:v>
                </c:pt>
                <c:pt idx="16">
                  <c:v>43550</c:v>
                </c:pt>
                <c:pt idx="17">
                  <c:v>43551</c:v>
                </c:pt>
                <c:pt idx="18">
                  <c:v>43552</c:v>
                </c:pt>
                <c:pt idx="19">
                  <c:v>43553</c:v>
                </c:pt>
                <c:pt idx="20">
                  <c:v>43556</c:v>
                </c:pt>
                <c:pt idx="21">
                  <c:v>43557</c:v>
                </c:pt>
                <c:pt idx="22">
                  <c:v>43558</c:v>
                </c:pt>
                <c:pt idx="23">
                  <c:v>43559</c:v>
                </c:pt>
                <c:pt idx="24">
                  <c:v>43560</c:v>
                </c:pt>
                <c:pt idx="25">
                  <c:v>43563</c:v>
                </c:pt>
                <c:pt idx="26">
                  <c:v>43564</c:v>
                </c:pt>
                <c:pt idx="27">
                  <c:v>43565</c:v>
                </c:pt>
                <c:pt idx="28">
                  <c:v>43566</c:v>
                </c:pt>
                <c:pt idx="29">
                  <c:v>43567</c:v>
                </c:pt>
                <c:pt idx="30">
                  <c:v>43570</c:v>
                </c:pt>
                <c:pt idx="31">
                  <c:v>43571</c:v>
                </c:pt>
                <c:pt idx="32">
                  <c:v>43572</c:v>
                </c:pt>
                <c:pt idx="33">
                  <c:v>43573</c:v>
                </c:pt>
                <c:pt idx="34">
                  <c:v>43574</c:v>
                </c:pt>
                <c:pt idx="35">
                  <c:v>43577</c:v>
                </c:pt>
                <c:pt idx="36">
                  <c:v>43578</c:v>
                </c:pt>
                <c:pt idx="37">
                  <c:v>43579</c:v>
                </c:pt>
                <c:pt idx="38">
                  <c:v>43580</c:v>
                </c:pt>
                <c:pt idx="39">
                  <c:v>43581</c:v>
                </c:pt>
                <c:pt idx="40">
                  <c:v>43584</c:v>
                </c:pt>
                <c:pt idx="41">
                  <c:v>43585</c:v>
                </c:pt>
                <c:pt idx="42">
                  <c:v>43586</c:v>
                </c:pt>
                <c:pt idx="43">
                  <c:v>43587</c:v>
                </c:pt>
                <c:pt idx="44">
                  <c:v>43588</c:v>
                </c:pt>
                <c:pt idx="45">
                  <c:v>43591</c:v>
                </c:pt>
                <c:pt idx="46">
                  <c:v>43592</c:v>
                </c:pt>
                <c:pt idx="47">
                  <c:v>43593</c:v>
                </c:pt>
                <c:pt idx="48">
                  <c:v>43594</c:v>
                </c:pt>
                <c:pt idx="49">
                  <c:v>43595</c:v>
                </c:pt>
                <c:pt idx="50">
                  <c:v>43598</c:v>
                </c:pt>
                <c:pt idx="51">
                  <c:v>43599</c:v>
                </c:pt>
                <c:pt idx="52">
                  <c:v>43600</c:v>
                </c:pt>
                <c:pt idx="53">
                  <c:v>43601</c:v>
                </c:pt>
                <c:pt idx="54">
                  <c:v>43602</c:v>
                </c:pt>
                <c:pt idx="55">
                  <c:v>43605</c:v>
                </c:pt>
                <c:pt idx="56">
                  <c:v>43606</c:v>
                </c:pt>
                <c:pt idx="57">
                  <c:v>43607</c:v>
                </c:pt>
                <c:pt idx="58">
                  <c:v>43608</c:v>
                </c:pt>
                <c:pt idx="59">
                  <c:v>43609</c:v>
                </c:pt>
                <c:pt idx="60">
                  <c:v>43612</c:v>
                </c:pt>
                <c:pt idx="61">
                  <c:v>43613</c:v>
                </c:pt>
                <c:pt idx="62">
                  <c:v>43614</c:v>
                </c:pt>
                <c:pt idx="63">
                  <c:v>43615</c:v>
                </c:pt>
                <c:pt idx="64">
                  <c:v>43616</c:v>
                </c:pt>
                <c:pt idx="65">
                  <c:v>43619</c:v>
                </c:pt>
                <c:pt idx="66">
                  <c:v>43620</c:v>
                </c:pt>
                <c:pt idx="67">
                  <c:v>43621</c:v>
                </c:pt>
                <c:pt idx="68">
                  <c:v>43622</c:v>
                </c:pt>
                <c:pt idx="69">
                  <c:v>43623</c:v>
                </c:pt>
                <c:pt idx="70">
                  <c:v>43626</c:v>
                </c:pt>
                <c:pt idx="71">
                  <c:v>43627</c:v>
                </c:pt>
                <c:pt idx="72">
                  <c:v>43628</c:v>
                </c:pt>
                <c:pt idx="73">
                  <c:v>43629</c:v>
                </c:pt>
                <c:pt idx="74">
                  <c:v>43630</c:v>
                </c:pt>
                <c:pt idx="75">
                  <c:v>43633</c:v>
                </c:pt>
                <c:pt idx="76">
                  <c:v>43634</c:v>
                </c:pt>
                <c:pt idx="77">
                  <c:v>43635</c:v>
                </c:pt>
                <c:pt idx="78">
                  <c:v>43636</c:v>
                </c:pt>
                <c:pt idx="79">
                  <c:v>43637</c:v>
                </c:pt>
                <c:pt idx="80">
                  <c:v>43640</c:v>
                </c:pt>
                <c:pt idx="81">
                  <c:v>43641</c:v>
                </c:pt>
                <c:pt idx="82">
                  <c:v>43642</c:v>
                </c:pt>
                <c:pt idx="83">
                  <c:v>43643</c:v>
                </c:pt>
                <c:pt idx="84">
                  <c:v>43644</c:v>
                </c:pt>
                <c:pt idx="85">
                  <c:v>43647</c:v>
                </c:pt>
                <c:pt idx="86">
                  <c:v>43648</c:v>
                </c:pt>
                <c:pt idx="87">
                  <c:v>43649</c:v>
                </c:pt>
                <c:pt idx="88">
                  <c:v>43650</c:v>
                </c:pt>
                <c:pt idx="89">
                  <c:v>43651</c:v>
                </c:pt>
                <c:pt idx="90">
                  <c:v>43654</c:v>
                </c:pt>
                <c:pt idx="91">
                  <c:v>43655</c:v>
                </c:pt>
                <c:pt idx="92">
                  <c:v>43656</c:v>
                </c:pt>
                <c:pt idx="93">
                  <c:v>43657</c:v>
                </c:pt>
                <c:pt idx="94">
                  <c:v>43658</c:v>
                </c:pt>
                <c:pt idx="95">
                  <c:v>43661</c:v>
                </c:pt>
                <c:pt idx="96">
                  <c:v>43662</c:v>
                </c:pt>
                <c:pt idx="97">
                  <c:v>43663</c:v>
                </c:pt>
                <c:pt idx="98">
                  <c:v>43664</c:v>
                </c:pt>
                <c:pt idx="99">
                  <c:v>43665</c:v>
                </c:pt>
                <c:pt idx="100">
                  <c:v>43668</c:v>
                </c:pt>
                <c:pt idx="101">
                  <c:v>43669</c:v>
                </c:pt>
                <c:pt idx="102">
                  <c:v>43670</c:v>
                </c:pt>
                <c:pt idx="103">
                  <c:v>43671</c:v>
                </c:pt>
                <c:pt idx="104">
                  <c:v>43672</c:v>
                </c:pt>
                <c:pt idx="105">
                  <c:v>43675</c:v>
                </c:pt>
                <c:pt idx="106">
                  <c:v>43676</c:v>
                </c:pt>
                <c:pt idx="107">
                  <c:v>43677</c:v>
                </c:pt>
                <c:pt idx="108">
                  <c:v>43678</c:v>
                </c:pt>
                <c:pt idx="109">
                  <c:v>43679</c:v>
                </c:pt>
                <c:pt idx="110">
                  <c:v>43682</c:v>
                </c:pt>
                <c:pt idx="111">
                  <c:v>43683</c:v>
                </c:pt>
                <c:pt idx="112">
                  <c:v>43684</c:v>
                </c:pt>
                <c:pt idx="113">
                  <c:v>43685</c:v>
                </c:pt>
                <c:pt idx="114">
                  <c:v>43686</c:v>
                </c:pt>
                <c:pt idx="115">
                  <c:v>43689</c:v>
                </c:pt>
                <c:pt idx="116">
                  <c:v>43690</c:v>
                </c:pt>
                <c:pt idx="117">
                  <c:v>43691</c:v>
                </c:pt>
                <c:pt idx="118">
                  <c:v>43692</c:v>
                </c:pt>
                <c:pt idx="119">
                  <c:v>43693</c:v>
                </c:pt>
                <c:pt idx="120">
                  <c:v>43696</c:v>
                </c:pt>
                <c:pt idx="121">
                  <c:v>43697</c:v>
                </c:pt>
                <c:pt idx="122">
                  <c:v>43698</c:v>
                </c:pt>
                <c:pt idx="123">
                  <c:v>43699</c:v>
                </c:pt>
                <c:pt idx="124">
                  <c:v>43700</c:v>
                </c:pt>
                <c:pt idx="125">
                  <c:v>43703</c:v>
                </c:pt>
                <c:pt idx="126">
                  <c:v>43704</c:v>
                </c:pt>
                <c:pt idx="127">
                  <c:v>43705</c:v>
                </c:pt>
                <c:pt idx="128">
                  <c:v>43706</c:v>
                </c:pt>
                <c:pt idx="129">
                  <c:v>43707</c:v>
                </c:pt>
                <c:pt idx="130">
                  <c:v>43710</c:v>
                </c:pt>
                <c:pt idx="131">
                  <c:v>43711</c:v>
                </c:pt>
                <c:pt idx="132">
                  <c:v>43712</c:v>
                </c:pt>
                <c:pt idx="133">
                  <c:v>43713</c:v>
                </c:pt>
                <c:pt idx="134">
                  <c:v>43714</c:v>
                </c:pt>
                <c:pt idx="135">
                  <c:v>43717</c:v>
                </c:pt>
                <c:pt idx="136">
                  <c:v>43718</c:v>
                </c:pt>
                <c:pt idx="137">
                  <c:v>43719</c:v>
                </c:pt>
                <c:pt idx="138">
                  <c:v>43720</c:v>
                </c:pt>
                <c:pt idx="139">
                  <c:v>43721</c:v>
                </c:pt>
                <c:pt idx="140">
                  <c:v>43724</c:v>
                </c:pt>
                <c:pt idx="141">
                  <c:v>43725</c:v>
                </c:pt>
                <c:pt idx="142">
                  <c:v>43726</c:v>
                </c:pt>
                <c:pt idx="143">
                  <c:v>43727</c:v>
                </c:pt>
                <c:pt idx="144">
                  <c:v>43728</c:v>
                </c:pt>
                <c:pt idx="145">
                  <c:v>43731</c:v>
                </c:pt>
                <c:pt idx="146">
                  <c:v>43732</c:v>
                </c:pt>
                <c:pt idx="147">
                  <c:v>43733</c:v>
                </c:pt>
                <c:pt idx="148">
                  <c:v>43734</c:v>
                </c:pt>
                <c:pt idx="149">
                  <c:v>43735</c:v>
                </c:pt>
                <c:pt idx="150">
                  <c:v>43738</c:v>
                </c:pt>
                <c:pt idx="151">
                  <c:v>43739</c:v>
                </c:pt>
                <c:pt idx="152">
                  <c:v>43740</c:v>
                </c:pt>
                <c:pt idx="153">
                  <c:v>43741</c:v>
                </c:pt>
                <c:pt idx="154">
                  <c:v>43742</c:v>
                </c:pt>
                <c:pt idx="155">
                  <c:v>43745</c:v>
                </c:pt>
                <c:pt idx="156">
                  <c:v>43746</c:v>
                </c:pt>
                <c:pt idx="157">
                  <c:v>43747</c:v>
                </c:pt>
                <c:pt idx="158">
                  <c:v>43748</c:v>
                </c:pt>
                <c:pt idx="159">
                  <c:v>43749</c:v>
                </c:pt>
                <c:pt idx="160">
                  <c:v>43752</c:v>
                </c:pt>
                <c:pt idx="161">
                  <c:v>43753</c:v>
                </c:pt>
                <c:pt idx="162">
                  <c:v>43754</c:v>
                </c:pt>
                <c:pt idx="163">
                  <c:v>43755</c:v>
                </c:pt>
                <c:pt idx="164">
                  <c:v>43756</c:v>
                </c:pt>
                <c:pt idx="165">
                  <c:v>43759</c:v>
                </c:pt>
                <c:pt idx="166">
                  <c:v>43760</c:v>
                </c:pt>
                <c:pt idx="167">
                  <c:v>43761</c:v>
                </c:pt>
                <c:pt idx="168">
                  <c:v>43762</c:v>
                </c:pt>
                <c:pt idx="169">
                  <c:v>43763</c:v>
                </c:pt>
                <c:pt idx="170">
                  <c:v>43766</c:v>
                </c:pt>
                <c:pt idx="171">
                  <c:v>43767</c:v>
                </c:pt>
                <c:pt idx="172">
                  <c:v>43768</c:v>
                </c:pt>
                <c:pt idx="173">
                  <c:v>43769</c:v>
                </c:pt>
                <c:pt idx="174">
                  <c:v>43770</c:v>
                </c:pt>
                <c:pt idx="175">
                  <c:v>43773</c:v>
                </c:pt>
                <c:pt idx="176">
                  <c:v>43774</c:v>
                </c:pt>
                <c:pt idx="177">
                  <c:v>43775</c:v>
                </c:pt>
                <c:pt idx="178">
                  <c:v>43776</c:v>
                </c:pt>
                <c:pt idx="179">
                  <c:v>43777</c:v>
                </c:pt>
                <c:pt idx="180">
                  <c:v>43780</c:v>
                </c:pt>
                <c:pt idx="181">
                  <c:v>43781</c:v>
                </c:pt>
                <c:pt idx="182">
                  <c:v>43782</c:v>
                </c:pt>
                <c:pt idx="183">
                  <c:v>43783</c:v>
                </c:pt>
                <c:pt idx="184">
                  <c:v>43784</c:v>
                </c:pt>
                <c:pt idx="185">
                  <c:v>43787</c:v>
                </c:pt>
                <c:pt idx="186">
                  <c:v>43788</c:v>
                </c:pt>
                <c:pt idx="187">
                  <c:v>43789</c:v>
                </c:pt>
                <c:pt idx="188">
                  <c:v>43790</c:v>
                </c:pt>
                <c:pt idx="189">
                  <c:v>43791</c:v>
                </c:pt>
                <c:pt idx="190">
                  <c:v>43794</c:v>
                </c:pt>
                <c:pt idx="191">
                  <c:v>43795</c:v>
                </c:pt>
                <c:pt idx="192">
                  <c:v>43796</c:v>
                </c:pt>
                <c:pt idx="193">
                  <c:v>43797</c:v>
                </c:pt>
                <c:pt idx="194">
                  <c:v>43798</c:v>
                </c:pt>
                <c:pt idx="195">
                  <c:v>43801</c:v>
                </c:pt>
                <c:pt idx="196">
                  <c:v>43802</c:v>
                </c:pt>
                <c:pt idx="197">
                  <c:v>43803</c:v>
                </c:pt>
                <c:pt idx="198">
                  <c:v>43804</c:v>
                </c:pt>
                <c:pt idx="199">
                  <c:v>43805</c:v>
                </c:pt>
                <c:pt idx="200">
                  <c:v>43808</c:v>
                </c:pt>
                <c:pt idx="201">
                  <c:v>43809</c:v>
                </c:pt>
                <c:pt idx="202">
                  <c:v>43810</c:v>
                </c:pt>
                <c:pt idx="203">
                  <c:v>43811</c:v>
                </c:pt>
                <c:pt idx="204">
                  <c:v>43812</c:v>
                </c:pt>
                <c:pt idx="205">
                  <c:v>43815</c:v>
                </c:pt>
                <c:pt idx="206">
                  <c:v>43816</c:v>
                </c:pt>
                <c:pt idx="207">
                  <c:v>43817</c:v>
                </c:pt>
                <c:pt idx="208">
                  <c:v>43818</c:v>
                </c:pt>
                <c:pt idx="209">
                  <c:v>43819</c:v>
                </c:pt>
                <c:pt idx="210">
                  <c:v>43822</c:v>
                </c:pt>
                <c:pt idx="211">
                  <c:v>43823</c:v>
                </c:pt>
                <c:pt idx="212">
                  <c:v>43824</c:v>
                </c:pt>
                <c:pt idx="213">
                  <c:v>43825</c:v>
                </c:pt>
                <c:pt idx="214">
                  <c:v>43826</c:v>
                </c:pt>
                <c:pt idx="215">
                  <c:v>43829</c:v>
                </c:pt>
                <c:pt idx="216">
                  <c:v>43830</c:v>
                </c:pt>
                <c:pt idx="217">
                  <c:v>43831</c:v>
                </c:pt>
                <c:pt idx="218">
                  <c:v>43832</c:v>
                </c:pt>
                <c:pt idx="219">
                  <c:v>43833</c:v>
                </c:pt>
                <c:pt idx="220">
                  <c:v>43836</c:v>
                </c:pt>
                <c:pt idx="221">
                  <c:v>43837</c:v>
                </c:pt>
                <c:pt idx="222">
                  <c:v>43838</c:v>
                </c:pt>
                <c:pt idx="223">
                  <c:v>43839</c:v>
                </c:pt>
                <c:pt idx="224">
                  <c:v>43840</c:v>
                </c:pt>
                <c:pt idx="225">
                  <c:v>43843</c:v>
                </c:pt>
                <c:pt idx="226">
                  <c:v>43844</c:v>
                </c:pt>
                <c:pt idx="227">
                  <c:v>43845</c:v>
                </c:pt>
                <c:pt idx="228">
                  <c:v>43846</c:v>
                </c:pt>
                <c:pt idx="229">
                  <c:v>43847</c:v>
                </c:pt>
                <c:pt idx="230">
                  <c:v>43850</c:v>
                </c:pt>
                <c:pt idx="231">
                  <c:v>43851</c:v>
                </c:pt>
                <c:pt idx="232">
                  <c:v>43852</c:v>
                </c:pt>
                <c:pt idx="233">
                  <c:v>43853</c:v>
                </c:pt>
                <c:pt idx="234">
                  <c:v>43854</c:v>
                </c:pt>
                <c:pt idx="235">
                  <c:v>43857</c:v>
                </c:pt>
                <c:pt idx="236">
                  <c:v>43858</c:v>
                </c:pt>
                <c:pt idx="237">
                  <c:v>43859</c:v>
                </c:pt>
                <c:pt idx="238">
                  <c:v>43860</c:v>
                </c:pt>
                <c:pt idx="239">
                  <c:v>43861</c:v>
                </c:pt>
                <c:pt idx="240">
                  <c:v>43864</c:v>
                </c:pt>
                <c:pt idx="241">
                  <c:v>43865</c:v>
                </c:pt>
                <c:pt idx="242">
                  <c:v>43866</c:v>
                </c:pt>
                <c:pt idx="243">
                  <c:v>43867</c:v>
                </c:pt>
                <c:pt idx="244">
                  <c:v>43868</c:v>
                </c:pt>
                <c:pt idx="245">
                  <c:v>43871</c:v>
                </c:pt>
                <c:pt idx="246">
                  <c:v>43872</c:v>
                </c:pt>
                <c:pt idx="247">
                  <c:v>43873</c:v>
                </c:pt>
                <c:pt idx="248">
                  <c:v>43874</c:v>
                </c:pt>
                <c:pt idx="249">
                  <c:v>43875</c:v>
                </c:pt>
                <c:pt idx="250">
                  <c:v>43878</c:v>
                </c:pt>
                <c:pt idx="251">
                  <c:v>43879</c:v>
                </c:pt>
                <c:pt idx="252">
                  <c:v>43880</c:v>
                </c:pt>
                <c:pt idx="253">
                  <c:v>43881</c:v>
                </c:pt>
                <c:pt idx="254">
                  <c:v>43882</c:v>
                </c:pt>
                <c:pt idx="255">
                  <c:v>43885</c:v>
                </c:pt>
                <c:pt idx="256">
                  <c:v>43886</c:v>
                </c:pt>
                <c:pt idx="257">
                  <c:v>43887</c:v>
                </c:pt>
                <c:pt idx="258">
                  <c:v>43888</c:v>
                </c:pt>
                <c:pt idx="259">
                  <c:v>43889</c:v>
                </c:pt>
                <c:pt idx="260">
                  <c:v>43892</c:v>
                </c:pt>
                <c:pt idx="261">
                  <c:v>43893</c:v>
                </c:pt>
                <c:pt idx="262">
                  <c:v>43894</c:v>
                </c:pt>
                <c:pt idx="263">
                  <c:v>43895</c:v>
                </c:pt>
                <c:pt idx="264">
                  <c:v>43896</c:v>
                </c:pt>
                <c:pt idx="265">
                  <c:v>43899</c:v>
                </c:pt>
                <c:pt idx="266">
                  <c:v>43900</c:v>
                </c:pt>
                <c:pt idx="267">
                  <c:v>43901</c:v>
                </c:pt>
                <c:pt idx="268">
                  <c:v>43902</c:v>
                </c:pt>
                <c:pt idx="269">
                  <c:v>43903</c:v>
                </c:pt>
                <c:pt idx="270">
                  <c:v>43906</c:v>
                </c:pt>
                <c:pt idx="271">
                  <c:v>43907</c:v>
                </c:pt>
                <c:pt idx="272">
                  <c:v>43908</c:v>
                </c:pt>
                <c:pt idx="273">
                  <c:v>43909</c:v>
                </c:pt>
                <c:pt idx="274">
                  <c:v>43910</c:v>
                </c:pt>
                <c:pt idx="275">
                  <c:v>43913</c:v>
                </c:pt>
                <c:pt idx="276">
                  <c:v>43914</c:v>
                </c:pt>
                <c:pt idx="277">
                  <c:v>43915</c:v>
                </c:pt>
                <c:pt idx="278">
                  <c:v>43916</c:v>
                </c:pt>
                <c:pt idx="279">
                  <c:v>43917</c:v>
                </c:pt>
                <c:pt idx="280">
                  <c:v>43920</c:v>
                </c:pt>
                <c:pt idx="281">
                  <c:v>43921</c:v>
                </c:pt>
                <c:pt idx="282">
                  <c:v>43922</c:v>
                </c:pt>
                <c:pt idx="283">
                  <c:v>43923</c:v>
                </c:pt>
                <c:pt idx="284">
                  <c:v>43924</c:v>
                </c:pt>
                <c:pt idx="285">
                  <c:v>43927</c:v>
                </c:pt>
                <c:pt idx="286">
                  <c:v>43928</c:v>
                </c:pt>
                <c:pt idx="287">
                  <c:v>43929</c:v>
                </c:pt>
                <c:pt idx="288">
                  <c:v>43930</c:v>
                </c:pt>
                <c:pt idx="289">
                  <c:v>43931</c:v>
                </c:pt>
                <c:pt idx="290">
                  <c:v>43934</c:v>
                </c:pt>
                <c:pt idx="291">
                  <c:v>43935</c:v>
                </c:pt>
                <c:pt idx="292">
                  <c:v>43936</c:v>
                </c:pt>
                <c:pt idx="293">
                  <c:v>43937</c:v>
                </c:pt>
                <c:pt idx="294">
                  <c:v>43938</c:v>
                </c:pt>
                <c:pt idx="295">
                  <c:v>43941</c:v>
                </c:pt>
                <c:pt idx="296">
                  <c:v>43942</c:v>
                </c:pt>
                <c:pt idx="297">
                  <c:v>43943</c:v>
                </c:pt>
                <c:pt idx="298">
                  <c:v>43944</c:v>
                </c:pt>
                <c:pt idx="299">
                  <c:v>43945</c:v>
                </c:pt>
                <c:pt idx="300">
                  <c:v>43948</c:v>
                </c:pt>
                <c:pt idx="301">
                  <c:v>43949</c:v>
                </c:pt>
                <c:pt idx="302">
                  <c:v>43950</c:v>
                </c:pt>
                <c:pt idx="303">
                  <c:v>43951</c:v>
                </c:pt>
                <c:pt idx="304">
                  <c:v>43952</c:v>
                </c:pt>
                <c:pt idx="305">
                  <c:v>43955</c:v>
                </c:pt>
                <c:pt idx="306">
                  <c:v>43956</c:v>
                </c:pt>
                <c:pt idx="307">
                  <c:v>43957</c:v>
                </c:pt>
                <c:pt idx="308">
                  <c:v>43958</c:v>
                </c:pt>
                <c:pt idx="309">
                  <c:v>43959</c:v>
                </c:pt>
                <c:pt idx="310">
                  <c:v>43962</c:v>
                </c:pt>
                <c:pt idx="311">
                  <c:v>43963</c:v>
                </c:pt>
                <c:pt idx="312">
                  <c:v>43964</c:v>
                </c:pt>
                <c:pt idx="313">
                  <c:v>43965</c:v>
                </c:pt>
                <c:pt idx="314">
                  <c:v>43966</c:v>
                </c:pt>
                <c:pt idx="315">
                  <c:v>43969</c:v>
                </c:pt>
                <c:pt idx="316">
                  <c:v>43970</c:v>
                </c:pt>
                <c:pt idx="317">
                  <c:v>43971</c:v>
                </c:pt>
                <c:pt idx="318">
                  <c:v>43972</c:v>
                </c:pt>
                <c:pt idx="319">
                  <c:v>43973</c:v>
                </c:pt>
                <c:pt idx="320">
                  <c:v>43976</c:v>
                </c:pt>
                <c:pt idx="321">
                  <c:v>43977</c:v>
                </c:pt>
                <c:pt idx="322">
                  <c:v>43978</c:v>
                </c:pt>
                <c:pt idx="323">
                  <c:v>43979</c:v>
                </c:pt>
                <c:pt idx="324">
                  <c:v>43980</c:v>
                </c:pt>
                <c:pt idx="325">
                  <c:v>43983</c:v>
                </c:pt>
                <c:pt idx="326">
                  <c:v>43984</c:v>
                </c:pt>
                <c:pt idx="327">
                  <c:v>43985</c:v>
                </c:pt>
                <c:pt idx="328">
                  <c:v>43986</c:v>
                </c:pt>
                <c:pt idx="329">
                  <c:v>43987</c:v>
                </c:pt>
                <c:pt idx="330">
                  <c:v>43990</c:v>
                </c:pt>
                <c:pt idx="331">
                  <c:v>43991</c:v>
                </c:pt>
                <c:pt idx="332">
                  <c:v>43992</c:v>
                </c:pt>
                <c:pt idx="333">
                  <c:v>43993</c:v>
                </c:pt>
                <c:pt idx="334">
                  <c:v>43994</c:v>
                </c:pt>
                <c:pt idx="335">
                  <c:v>43997</c:v>
                </c:pt>
                <c:pt idx="336">
                  <c:v>43998</c:v>
                </c:pt>
                <c:pt idx="337">
                  <c:v>43999</c:v>
                </c:pt>
                <c:pt idx="338">
                  <c:v>44000</c:v>
                </c:pt>
                <c:pt idx="339">
                  <c:v>44001</c:v>
                </c:pt>
                <c:pt idx="340">
                  <c:v>44004</c:v>
                </c:pt>
                <c:pt idx="341">
                  <c:v>44005</c:v>
                </c:pt>
                <c:pt idx="342">
                  <c:v>44006</c:v>
                </c:pt>
                <c:pt idx="343">
                  <c:v>44007</c:v>
                </c:pt>
                <c:pt idx="344">
                  <c:v>44008</c:v>
                </c:pt>
                <c:pt idx="345">
                  <c:v>44011</c:v>
                </c:pt>
                <c:pt idx="346">
                  <c:v>44012</c:v>
                </c:pt>
                <c:pt idx="347">
                  <c:v>44013</c:v>
                </c:pt>
                <c:pt idx="348">
                  <c:v>44014</c:v>
                </c:pt>
                <c:pt idx="349">
                  <c:v>44015</c:v>
                </c:pt>
                <c:pt idx="350">
                  <c:v>44018</c:v>
                </c:pt>
                <c:pt idx="351">
                  <c:v>44019</c:v>
                </c:pt>
                <c:pt idx="352">
                  <c:v>44020</c:v>
                </c:pt>
                <c:pt idx="353">
                  <c:v>44021</c:v>
                </c:pt>
                <c:pt idx="354">
                  <c:v>44022</c:v>
                </c:pt>
                <c:pt idx="355">
                  <c:v>44025</c:v>
                </c:pt>
                <c:pt idx="356">
                  <c:v>44026</c:v>
                </c:pt>
                <c:pt idx="357">
                  <c:v>44027</c:v>
                </c:pt>
                <c:pt idx="358">
                  <c:v>44028</c:v>
                </c:pt>
                <c:pt idx="359">
                  <c:v>44029</c:v>
                </c:pt>
                <c:pt idx="360">
                  <c:v>44032</c:v>
                </c:pt>
                <c:pt idx="361">
                  <c:v>44033</c:v>
                </c:pt>
                <c:pt idx="362">
                  <c:v>44034</c:v>
                </c:pt>
                <c:pt idx="363">
                  <c:v>44035</c:v>
                </c:pt>
                <c:pt idx="364">
                  <c:v>44036</c:v>
                </c:pt>
                <c:pt idx="365">
                  <c:v>44039</c:v>
                </c:pt>
                <c:pt idx="366">
                  <c:v>44040</c:v>
                </c:pt>
                <c:pt idx="367">
                  <c:v>44041</c:v>
                </c:pt>
                <c:pt idx="368">
                  <c:v>44042</c:v>
                </c:pt>
                <c:pt idx="369">
                  <c:v>44043</c:v>
                </c:pt>
                <c:pt idx="370">
                  <c:v>44046</c:v>
                </c:pt>
                <c:pt idx="371">
                  <c:v>44047</c:v>
                </c:pt>
                <c:pt idx="372">
                  <c:v>44048</c:v>
                </c:pt>
                <c:pt idx="373">
                  <c:v>44049</c:v>
                </c:pt>
                <c:pt idx="374">
                  <c:v>44050</c:v>
                </c:pt>
                <c:pt idx="375">
                  <c:v>44053</c:v>
                </c:pt>
                <c:pt idx="376">
                  <c:v>44054</c:v>
                </c:pt>
                <c:pt idx="377">
                  <c:v>44055</c:v>
                </c:pt>
                <c:pt idx="378">
                  <c:v>44056</c:v>
                </c:pt>
                <c:pt idx="379">
                  <c:v>44057</c:v>
                </c:pt>
                <c:pt idx="380">
                  <c:v>44060</c:v>
                </c:pt>
                <c:pt idx="381">
                  <c:v>44061</c:v>
                </c:pt>
                <c:pt idx="382">
                  <c:v>44062</c:v>
                </c:pt>
                <c:pt idx="383">
                  <c:v>44063</c:v>
                </c:pt>
                <c:pt idx="384">
                  <c:v>44064</c:v>
                </c:pt>
                <c:pt idx="385">
                  <c:v>44067</c:v>
                </c:pt>
                <c:pt idx="386">
                  <c:v>44068</c:v>
                </c:pt>
                <c:pt idx="387">
                  <c:v>44069</c:v>
                </c:pt>
                <c:pt idx="388">
                  <c:v>44070</c:v>
                </c:pt>
                <c:pt idx="389">
                  <c:v>44071</c:v>
                </c:pt>
                <c:pt idx="390">
                  <c:v>44074</c:v>
                </c:pt>
                <c:pt idx="391">
                  <c:v>44075</c:v>
                </c:pt>
                <c:pt idx="392">
                  <c:v>44076</c:v>
                </c:pt>
                <c:pt idx="393">
                  <c:v>44077</c:v>
                </c:pt>
                <c:pt idx="394">
                  <c:v>44078</c:v>
                </c:pt>
                <c:pt idx="395">
                  <c:v>44081</c:v>
                </c:pt>
                <c:pt idx="396">
                  <c:v>44082</c:v>
                </c:pt>
                <c:pt idx="397">
                  <c:v>44083</c:v>
                </c:pt>
                <c:pt idx="398">
                  <c:v>44084</c:v>
                </c:pt>
                <c:pt idx="399">
                  <c:v>44085</c:v>
                </c:pt>
                <c:pt idx="400">
                  <c:v>44088</c:v>
                </c:pt>
                <c:pt idx="401">
                  <c:v>44089</c:v>
                </c:pt>
                <c:pt idx="402">
                  <c:v>44090</c:v>
                </c:pt>
                <c:pt idx="403">
                  <c:v>44091</c:v>
                </c:pt>
                <c:pt idx="404">
                  <c:v>44092</c:v>
                </c:pt>
                <c:pt idx="405">
                  <c:v>44095</c:v>
                </c:pt>
                <c:pt idx="406">
                  <c:v>44096</c:v>
                </c:pt>
                <c:pt idx="407">
                  <c:v>44097</c:v>
                </c:pt>
                <c:pt idx="408">
                  <c:v>44098</c:v>
                </c:pt>
                <c:pt idx="409">
                  <c:v>44099</c:v>
                </c:pt>
                <c:pt idx="410">
                  <c:v>44102</c:v>
                </c:pt>
                <c:pt idx="411">
                  <c:v>44103</c:v>
                </c:pt>
                <c:pt idx="412">
                  <c:v>44104</c:v>
                </c:pt>
                <c:pt idx="413">
                  <c:v>44105</c:v>
                </c:pt>
                <c:pt idx="414">
                  <c:v>44106</c:v>
                </c:pt>
                <c:pt idx="415">
                  <c:v>44109</c:v>
                </c:pt>
                <c:pt idx="416">
                  <c:v>44110</c:v>
                </c:pt>
                <c:pt idx="417">
                  <c:v>44111</c:v>
                </c:pt>
                <c:pt idx="418">
                  <c:v>44112</c:v>
                </c:pt>
                <c:pt idx="419">
                  <c:v>44113</c:v>
                </c:pt>
                <c:pt idx="420">
                  <c:v>44116</c:v>
                </c:pt>
                <c:pt idx="421">
                  <c:v>44117</c:v>
                </c:pt>
                <c:pt idx="422">
                  <c:v>44118</c:v>
                </c:pt>
                <c:pt idx="423">
                  <c:v>44119</c:v>
                </c:pt>
                <c:pt idx="424">
                  <c:v>44120</c:v>
                </c:pt>
                <c:pt idx="425">
                  <c:v>44123</c:v>
                </c:pt>
                <c:pt idx="426">
                  <c:v>44124</c:v>
                </c:pt>
                <c:pt idx="427">
                  <c:v>44125</c:v>
                </c:pt>
                <c:pt idx="428">
                  <c:v>44126</c:v>
                </c:pt>
                <c:pt idx="429">
                  <c:v>44127</c:v>
                </c:pt>
                <c:pt idx="430">
                  <c:v>44130</c:v>
                </c:pt>
                <c:pt idx="431">
                  <c:v>44131</c:v>
                </c:pt>
                <c:pt idx="432">
                  <c:v>44132</c:v>
                </c:pt>
                <c:pt idx="433">
                  <c:v>44133</c:v>
                </c:pt>
                <c:pt idx="434">
                  <c:v>44134</c:v>
                </c:pt>
                <c:pt idx="435">
                  <c:v>44137</c:v>
                </c:pt>
                <c:pt idx="436">
                  <c:v>44138</c:v>
                </c:pt>
                <c:pt idx="437">
                  <c:v>44139</c:v>
                </c:pt>
                <c:pt idx="438">
                  <c:v>44140</c:v>
                </c:pt>
                <c:pt idx="439">
                  <c:v>44141</c:v>
                </c:pt>
                <c:pt idx="440">
                  <c:v>44144</c:v>
                </c:pt>
                <c:pt idx="441">
                  <c:v>44145</c:v>
                </c:pt>
                <c:pt idx="442">
                  <c:v>44146</c:v>
                </c:pt>
                <c:pt idx="443">
                  <c:v>44147</c:v>
                </c:pt>
                <c:pt idx="444">
                  <c:v>44148</c:v>
                </c:pt>
                <c:pt idx="445">
                  <c:v>44151</c:v>
                </c:pt>
                <c:pt idx="446">
                  <c:v>44152</c:v>
                </c:pt>
                <c:pt idx="447">
                  <c:v>44153</c:v>
                </c:pt>
                <c:pt idx="448">
                  <c:v>44154</c:v>
                </c:pt>
                <c:pt idx="449">
                  <c:v>44155</c:v>
                </c:pt>
                <c:pt idx="450">
                  <c:v>44158</c:v>
                </c:pt>
                <c:pt idx="451">
                  <c:v>44159</c:v>
                </c:pt>
                <c:pt idx="452">
                  <c:v>44160</c:v>
                </c:pt>
                <c:pt idx="453">
                  <c:v>44161</c:v>
                </c:pt>
                <c:pt idx="454">
                  <c:v>44162</c:v>
                </c:pt>
                <c:pt idx="455">
                  <c:v>44165</c:v>
                </c:pt>
                <c:pt idx="456">
                  <c:v>44166</c:v>
                </c:pt>
                <c:pt idx="457">
                  <c:v>44167</c:v>
                </c:pt>
                <c:pt idx="458">
                  <c:v>44168</c:v>
                </c:pt>
                <c:pt idx="459">
                  <c:v>44169</c:v>
                </c:pt>
                <c:pt idx="460">
                  <c:v>44172</c:v>
                </c:pt>
                <c:pt idx="461">
                  <c:v>44173</c:v>
                </c:pt>
                <c:pt idx="462">
                  <c:v>44174</c:v>
                </c:pt>
                <c:pt idx="463">
                  <c:v>44175</c:v>
                </c:pt>
                <c:pt idx="464">
                  <c:v>44176</c:v>
                </c:pt>
                <c:pt idx="465">
                  <c:v>44179</c:v>
                </c:pt>
                <c:pt idx="466">
                  <c:v>44180</c:v>
                </c:pt>
                <c:pt idx="467">
                  <c:v>44181</c:v>
                </c:pt>
                <c:pt idx="468">
                  <c:v>44182</c:v>
                </c:pt>
                <c:pt idx="469">
                  <c:v>44183</c:v>
                </c:pt>
                <c:pt idx="470">
                  <c:v>44186</c:v>
                </c:pt>
                <c:pt idx="471">
                  <c:v>44187</c:v>
                </c:pt>
                <c:pt idx="472">
                  <c:v>44188</c:v>
                </c:pt>
                <c:pt idx="473">
                  <c:v>44189</c:v>
                </c:pt>
                <c:pt idx="474">
                  <c:v>44190</c:v>
                </c:pt>
                <c:pt idx="475">
                  <c:v>44193</c:v>
                </c:pt>
                <c:pt idx="476">
                  <c:v>44194</c:v>
                </c:pt>
                <c:pt idx="477">
                  <c:v>44195</c:v>
                </c:pt>
                <c:pt idx="478">
                  <c:v>44196</c:v>
                </c:pt>
                <c:pt idx="479">
                  <c:v>44197</c:v>
                </c:pt>
                <c:pt idx="480">
                  <c:v>44200</c:v>
                </c:pt>
                <c:pt idx="481">
                  <c:v>44201</c:v>
                </c:pt>
                <c:pt idx="482">
                  <c:v>44202</c:v>
                </c:pt>
                <c:pt idx="483">
                  <c:v>44203</c:v>
                </c:pt>
                <c:pt idx="484">
                  <c:v>44204</c:v>
                </c:pt>
                <c:pt idx="485">
                  <c:v>44207</c:v>
                </c:pt>
                <c:pt idx="486">
                  <c:v>44208</c:v>
                </c:pt>
                <c:pt idx="487">
                  <c:v>44209</c:v>
                </c:pt>
                <c:pt idx="488">
                  <c:v>44210</c:v>
                </c:pt>
                <c:pt idx="489">
                  <c:v>44211</c:v>
                </c:pt>
                <c:pt idx="490">
                  <c:v>44214</c:v>
                </c:pt>
                <c:pt idx="491">
                  <c:v>44215</c:v>
                </c:pt>
                <c:pt idx="492">
                  <c:v>44216</c:v>
                </c:pt>
                <c:pt idx="493">
                  <c:v>44217</c:v>
                </c:pt>
                <c:pt idx="494">
                  <c:v>44218</c:v>
                </c:pt>
                <c:pt idx="495">
                  <c:v>44221</c:v>
                </c:pt>
                <c:pt idx="496">
                  <c:v>44222</c:v>
                </c:pt>
                <c:pt idx="497">
                  <c:v>44223</c:v>
                </c:pt>
                <c:pt idx="498">
                  <c:v>44224</c:v>
                </c:pt>
                <c:pt idx="499">
                  <c:v>44225</c:v>
                </c:pt>
                <c:pt idx="500">
                  <c:v>44228</c:v>
                </c:pt>
                <c:pt idx="501">
                  <c:v>44229</c:v>
                </c:pt>
                <c:pt idx="502">
                  <c:v>44230</c:v>
                </c:pt>
                <c:pt idx="503">
                  <c:v>44231</c:v>
                </c:pt>
                <c:pt idx="504">
                  <c:v>44232</c:v>
                </c:pt>
                <c:pt idx="505">
                  <c:v>44235</c:v>
                </c:pt>
                <c:pt idx="506">
                  <c:v>44236</c:v>
                </c:pt>
                <c:pt idx="507">
                  <c:v>44237</c:v>
                </c:pt>
                <c:pt idx="508">
                  <c:v>44238</c:v>
                </c:pt>
                <c:pt idx="509">
                  <c:v>44239</c:v>
                </c:pt>
                <c:pt idx="510">
                  <c:v>44242</c:v>
                </c:pt>
                <c:pt idx="511">
                  <c:v>44243</c:v>
                </c:pt>
                <c:pt idx="512">
                  <c:v>44244</c:v>
                </c:pt>
                <c:pt idx="513">
                  <c:v>44245</c:v>
                </c:pt>
                <c:pt idx="514">
                  <c:v>44246</c:v>
                </c:pt>
                <c:pt idx="515">
                  <c:v>44249</c:v>
                </c:pt>
                <c:pt idx="516">
                  <c:v>44250</c:v>
                </c:pt>
                <c:pt idx="517">
                  <c:v>44251</c:v>
                </c:pt>
                <c:pt idx="518">
                  <c:v>44252</c:v>
                </c:pt>
                <c:pt idx="519">
                  <c:v>44253</c:v>
                </c:pt>
                <c:pt idx="520">
                  <c:v>44256</c:v>
                </c:pt>
                <c:pt idx="521">
                  <c:v>44257</c:v>
                </c:pt>
                <c:pt idx="522">
                  <c:v>44258</c:v>
                </c:pt>
                <c:pt idx="523">
                  <c:v>44259</c:v>
                </c:pt>
                <c:pt idx="524">
                  <c:v>44260</c:v>
                </c:pt>
                <c:pt idx="525">
                  <c:v>44263</c:v>
                </c:pt>
                <c:pt idx="526">
                  <c:v>44264</c:v>
                </c:pt>
                <c:pt idx="527">
                  <c:v>44265</c:v>
                </c:pt>
                <c:pt idx="528">
                  <c:v>44266</c:v>
                </c:pt>
                <c:pt idx="529">
                  <c:v>44267</c:v>
                </c:pt>
                <c:pt idx="530">
                  <c:v>44270</c:v>
                </c:pt>
                <c:pt idx="531">
                  <c:v>44271</c:v>
                </c:pt>
                <c:pt idx="532">
                  <c:v>44272</c:v>
                </c:pt>
                <c:pt idx="533">
                  <c:v>44273</c:v>
                </c:pt>
                <c:pt idx="534">
                  <c:v>44274</c:v>
                </c:pt>
                <c:pt idx="535">
                  <c:v>44277</c:v>
                </c:pt>
                <c:pt idx="536">
                  <c:v>44278</c:v>
                </c:pt>
                <c:pt idx="537">
                  <c:v>44279</c:v>
                </c:pt>
                <c:pt idx="538">
                  <c:v>44280</c:v>
                </c:pt>
                <c:pt idx="539">
                  <c:v>44281</c:v>
                </c:pt>
                <c:pt idx="540">
                  <c:v>44284</c:v>
                </c:pt>
                <c:pt idx="541">
                  <c:v>44285</c:v>
                </c:pt>
                <c:pt idx="542">
                  <c:v>44286</c:v>
                </c:pt>
                <c:pt idx="543">
                  <c:v>44287</c:v>
                </c:pt>
                <c:pt idx="544">
                  <c:v>44288</c:v>
                </c:pt>
                <c:pt idx="545">
                  <c:v>44291</c:v>
                </c:pt>
                <c:pt idx="546">
                  <c:v>44292</c:v>
                </c:pt>
                <c:pt idx="547">
                  <c:v>44293</c:v>
                </c:pt>
                <c:pt idx="548">
                  <c:v>44294</c:v>
                </c:pt>
                <c:pt idx="549">
                  <c:v>44295</c:v>
                </c:pt>
                <c:pt idx="550">
                  <c:v>44298</c:v>
                </c:pt>
                <c:pt idx="551">
                  <c:v>44299</c:v>
                </c:pt>
                <c:pt idx="552">
                  <c:v>44300</c:v>
                </c:pt>
                <c:pt idx="553">
                  <c:v>44301</c:v>
                </c:pt>
                <c:pt idx="554">
                  <c:v>44302</c:v>
                </c:pt>
                <c:pt idx="555">
                  <c:v>44305</c:v>
                </c:pt>
                <c:pt idx="556">
                  <c:v>44306</c:v>
                </c:pt>
                <c:pt idx="557">
                  <c:v>44307</c:v>
                </c:pt>
                <c:pt idx="558">
                  <c:v>44308</c:v>
                </c:pt>
                <c:pt idx="559">
                  <c:v>44309</c:v>
                </c:pt>
                <c:pt idx="560">
                  <c:v>44312</c:v>
                </c:pt>
                <c:pt idx="561">
                  <c:v>44313</c:v>
                </c:pt>
                <c:pt idx="562">
                  <c:v>44314</c:v>
                </c:pt>
                <c:pt idx="563">
                  <c:v>44315</c:v>
                </c:pt>
                <c:pt idx="564">
                  <c:v>44316</c:v>
                </c:pt>
                <c:pt idx="565">
                  <c:v>44319</c:v>
                </c:pt>
                <c:pt idx="566">
                  <c:v>44320</c:v>
                </c:pt>
                <c:pt idx="567">
                  <c:v>44321</c:v>
                </c:pt>
                <c:pt idx="568">
                  <c:v>44322</c:v>
                </c:pt>
                <c:pt idx="569">
                  <c:v>44323</c:v>
                </c:pt>
                <c:pt idx="570">
                  <c:v>44326</c:v>
                </c:pt>
                <c:pt idx="571">
                  <c:v>44327</c:v>
                </c:pt>
                <c:pt idx="572">
                  <c:v>44328</c:v>
                </c:pt>
                <c:pt idx="573">
                  <c:v>44329</c:v>
                </c:pt>
                <c:pt idx="574">
                  <c:v>44330</c:v>
                </c:pt>
                <c:pt idx="575">
                  <c:v>44333</c:v>
                </c:pt>
                <c:pt idx="576">
                  <c:v>44334</c:v>
                </c:pt>
                <c:pt idx="577">
                  <c:v>44335</c:v>
                </c:pt>
                <c:pt idx="578">
                  <c:v>44336</c:v>
                </c:pt>
                <c:pt idx="579">
                  <c:v>44337</c:v>
                </c:pt>
                <c:pt idx="580">
                  <c:v>44340</c:v>
                </c:pt>
                <c:pt idx="581">
                  <c:v>44341</c:v>
                </c:pt>
                <c:pt idx="582">
                  <c:v>44342</c:v>
                </c:pt>
                <c:pt idx="583">
                  <c:v>44343</c:v>
                </c:pt>
                <c:pt idx="584">
                  <c:v>44344</c:v>
                </c:pt>
                <c:pt idx="585">
                  <c:v>44347</c:v>
                </c:pt>
                <c:pt idx="586">
                  <c:v>44348</c:v>
                </c:pt>
                <c:pt idx="587">
                  <c:v>44349</c:v>
                </c:pt>
                <c:pt idx="588">
                  <c:v>44350</c:v>
                </c:pt>
                <c:pt idx="589">
                  <c:v>44351</c:v>
                </c:pt>
                <c:pt idx="590">
                  <c:v>44354</c:v>
                </c:pt>
                <c:pt idx="591">
                  <c:v>44355</c:v>
                </c:pt>
                <c:pt idx="592">
                  <c:v>44356</c:v>
                </c:pt>
                <c:pt idx="593">
                  <c:v>44357</c:v>
                </c:pt>
                <c:pt idx="594">
                  <c:v>44358</c:v>
                </c:pt>
                <c:pt idx="595">
                  <c:v>44361</c:v>
                </c:pt>
                <c:pt idx="596">
                  <c:v>44362</c:v>
                </c:pt>
                <c:pt idx="597">
                  <c:v>44363</c:v>
                </c:pt>
                <c:pt idx="598">
                  <c:v>44364</c:v>
                </c:pt>
                <c:pt idx="599">
                  <c:v>44365</c:v>
                </c:pt>
                <c:pt idx="600">
                  <c:v>44368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44386</c:v>
                </c:pt>
                <c:pt idx="615">
                  <c:v>44389</c:v>
                </c:pt>
                <c:pt idx="616">
                  <c:v>44390</c:v>
                </c:pt>
                <c:pt idx="617">
                  <c:v>44391</c:v>
                </c:pt>
                <c:pt idx="618">
                  <c:v>44392</c:v>
                </c:pt>
                <c:pt idx="619">
                  <c:v>44393</c:v>
                </c:pt>
                <c:pt idx="620">
                  <c:v>44396</c:v>
                </c:pt>
                <c:pt idx="621">
                  <c:v>44397</c:v>
                </c:pt>
                <c:pt idx="622">
                  <c:v>44398</c:v>
                </c:pt>
                <c:pt idx="623">
                  <c:v>44399</c:v>
                </c:pt>
                <c:pt idx="624">
                  <c:v>44400</c:v>
                </c:pt>
                <c:pt idx="625">
                  <c:v>44403</c:v>
                </c:pt>
                <c:pt idx="626">
                  <c:v>44404</c:v>
                </c:pt>
                <c:pt idx="627">
                  <c:v>44405</c:v>
                </c:pt>
                <c:pt idx="628">
                  <c:v>44406</c:v>
                </c:pt>
                <c:pt idx="629">
                  <c:v>44407</c:v>
                </c:pt>
                <c:pt idx="630">
                  <c:v>44410</c:v>
                </c:pt>
                <c:pt idx="631">
                  <c:v>44411</c:v>
                </c:pt>
                <c:pt idx="632">
                  <c:v>44412</c:v>
                </c:pt>
                <c:pt idx="633">
                  <c:v>44413</c:v>
                </c:pt>
                <c:pt idx="634">
                  <c:v>44414</c:v>
                </c:pt>
                <c:pt idx="635">
                  <c:v>44417</c:v>
                </c:pt>
                <c:pt idx="636">
                  <c:v>44418</c:v>
                </c:pt>
                <c:pt idx="637">
                  <c:v>44419</c:v>
                </c:pt>
                <c:pt idx="638">
                  <c:v>44420</c:v>
                </c:pt>
                <c:pt idx="639">
                  <c:v>44421</c:v>
                </c:pt>
                <c:pt idx="640">
                  <c:v>44424</c:v>
                </c:pt>
                <c:pt idx="641">
                  <c:v>44425</c:v>
                </c:pt>
                <c:pt idx="642">
                  <c:v>44426</c:v>
                </c:pt>
                <c:pt idx="643">
                  <c:v>44427</c:v>
                </c:pt>
                <c:pt idx="644">
                  <c:v>44428</c:v>
                </c:pt>
                <c:pt idx="645">
                  <c:v>44431</c:v>
                </c:pt>
                <c:pt idx="646">
                  <c:v>44432</c:v>
                </c:pt>
                <c:pt idx="647">
                  <c:v>44433</c:v>
                </c:pt>
                <c:pt idx="648">
                  <c:v>44434</c:v>
                </c:pt>
                <c:pt idx="649">
                  <c:v>44435</c:v>
                </c:pt>
              </c:numCache>
            </c:numRef>
          </c:cat>
          <c:val>
            <c:numRef>
              <c:f>NTNF!$B$7:$B$7300</c:f>
              <c:numCache>
                <c:formatCode>General</c:formatCode>
                <c:ptCount val="7294"/>
                <c:pt idx="0">
                  <c:v>8.6913999999999998</c:v>
                </c:pt>
                <c:pt idx="1">
                  <c:v>8.6913999999999998</c:v>
                </c:pt>
                <c:pt idx="2">
                  <c:v>8.7521000000000004</c:v>
                </c:pt>
                <c:pt idx="3">
                  <c:v>8.7172000000000001</c:v>
                </c:pt>
                <c:pt idx="4">
                  <c:v>8.6613000000000007</c:v>
                </c:pt>
                <c:pt idx="5">
                  <c:v>8.5563000000000002</c:v>
                </c:pt>
                <c:pt idx="6">
                  <c:v>8.4670000000000005</c:v>
                </c:pt>
                <c:pt idx="7">
                  <c:v>8.3697999999999997</c:v>
                </c:pt>
                <c:pt idx="8">
                  <c:v>8.4685000000000006</c:v>
                </c:pt>
                <c:pt idx="9">
                  <c:v>8.4586000000000006</c:v>
                </c:pt>
                <c:pt idx="10">
                  <c:v>8.4147999999999996</c:v>
                </c:pt>
                <c:pt idx="11">
                  <c:v>8.4076000000000004</c:v>
                </c:pt>
                <c:pt idx="12">
                  <c:v>8.3153000000000006</c:v>
                </c:pt>
                <c:pt idx="13">
                  <c:v>8.3808000000000007</c:v>
                </c:pt>
                <c:pt idx="14">
                  <c:v>8.6896000000000004</c:v>
                </c:pt>
                <c:pt idx="15">
                  <c:v>8.5808</c:v>
                </c:pt>
                <c:pt idx="16">
                  <c:v>8.6668000000000003</c:v>
                </c:pt>
                <c:pt idx="17">
                  <c:v>8.9588999999999999</c:v>
                </c:pt>
                <c:pt idx="18">
                  <c:v>8.5265000000000004</c:v>
                </c:pt>
                <c:pt idx="19">
                  <c:v>8.5804000000000009</c:v>
                </c:pt>
                <c:pt idx="20">
                  <c:v>8.4532000000000007</c:v>
                </c:pt>
                <c:pt idx="21">
                  <c:v>8.4992000000000001</c:v>
                </c:pt>
                <c:pt idx="22">
                  <c:v>8.6153999999999993</c:v>
                </c:pt>
                <c:pt idx="23">
                  <c:v>8.5236000000000001</c:v>
                </c:pt>
                <c:pt idx="24">
                  <c:v>8.5374999999999996</c:v>
                </c:pt>
                <c:pt idx="25">
                  <c:v>8.5714000000000006</c:v>
                </c:pt>
                <c:pt idx="26">
                  <c:v>8.6050000000000004</c:v>
                </c:pt>
                <c:pt idx="27">
                  <c:v>8.5403000000000002</c:v>
                </c:pt>
                <c:pt idx="28">
                  <c:v>8.5555000000000003</c:v>
                </c:pt>
                <c:pt idx="29">
                  <c:v>8.6182999999999996</c:v>
                </c:pt>
                <c:pt idx="30">
                  <c:v>8.5547000000000004</c:v>
                </c:pt>
                <c:pt idx="31">
                  <c:v>8.5934000000000008</c:v>
                </c:pt>
                <c:pt idx="32">
                  <c:v>8.6327999999999996</c:v>
                </c:pt>
                <c:pt idx="33">
                  <c:v>8.5800999999999998</c:v>
                </c:pt>
                <c:pt idx="34">
                  <c:v>8.5800999999999998</c:v>
                </c:pt>
                <c:pt idx="35">
                  <c:v>8.5790000000000006</c:v>
                </c:pt>
                <c:pt idx="36">
                  <c:v>8.4609000000000005</c:v>
                </c:pt>
                <c:pt idx="37">
                  <c:v>8.5914999999999999</c:v>
                </c:pt>
                <c:pt idx="38">
                  <c:v>8.5571000000000002</c:v>
                </c:pt>
                <c:pt idx="39">
                  <c:v>8.5653000000000006</c:v>
                </c:pt>
                <c:pt idx="40">
                  <c:v>8.6036999999999999</c:v>
                </c:pt>
                <c:pt idx="41">
                  <c:v>8.5760000000000005</c:v>
                </c:pt>
                <c:pt idx="42">
                  <c:v>8.5760000000000005</c:v>
                </c:pt>
                <c:pt idx="43">
                  <c:v>8.5862999999999996</c:v>
                </c:pt>
                <c:pt idx="44">
                  <c:v>8.5054999999999996</c:v>
                </c:pt>
                <c:pt idx="45">
                  <c:v>8.5045999999999999</c:v>
                </c:pt>
                <c:pt idx="46">
                  <c:v>8.5084</c:v>
                </c:pt>
                <c:pt idx="47">
                  <c:v>8.4418000000000006</c:v>
                </c:pt>
                <c:pt idx="48">
                  <c:v>8.3880999999999997</c:v>
                </c:pt>
                <c:pt idx="49">
                  <c:v>8.3745999999999992</c:v>
                </c:pt>
                <c:pt idx="50">
                  <c:v>8.4647000000000006</c:v>
                </c:pt>
                <c:pt idx="51">
                  <c:v>8.3772000000000002</c:v>
                </c:pt>
                <c:pt idx="52">
                  <c:v>8.4578000000000007</c:v>
                </c:pt>
                <c:pt idx="53">
                  <c:v>8.5602999999999998</c:v>
                </c:pt>
                <c:pt idx="54">
                  <c:v>8.6530000000000005</c:v>
                </c:pt>
                <c:pt idx="55">
                  <c:v>8.57</c:v>
                </c:pt>
                <c:pt idx="56">
                  <c:v>8.4085000000000001</c:v>
                </c:pt>
                <c:pt idx="57">
                  <c:v>8.4413</c:v>
                </c:pt>
                <c:pt idx="58">
                  <c:v>8.3782999999999994</c:v>
                </c:pt>
                <c:pt idx="59">
                  <c:v>8.4308999999999994</c:v>
                </c:pt>
                <c:pt idx="60">
                  <c:v>8.3470999999999993</c:v>
                </c:pt>
                <c:pt idx="61">
                  <c:v>8.1876999999999995</c:v>
                </c:pt>
                <c:pt idx="62">
                  <c:v>8.0578000000000003</c:v>
                </c:pt>
                <c:pt idx="63">
                  <c:v>7.9780999999999995</c:v>
                </c:pt>
                <c:pt idx="64">
                  <c:v>7.9728000000000003</c:v>
                </c:pt>
                <c:pt idx="65">
                  <c:v>7.7355999999999998</c:v>
                </c:pt>
                <c:pt idx="66">
                  <c:v>7.7211999999999996</c:v>
                </c:pt>
                <c:pt idx="67">
                  <c:v>7.7838000000000003</c:v>
                </c:pt>
                <c:pt idx="68">
                  <c:v>7.7298999999999998</c:v>
                </c:pt>
                <c:pt idx="69">
                  <c:v>7.6139999999999999</c:v>
                </c:pt>
                <c:pt idx="70">
                  <c:v>7.6424000000000003</c:v>
                </c:pt>
                <c:pt idx="71">
                  <c:v>7.4751000000000003</c:v>
                </c:pt>
                <c:pt idx="72">
                  <c:v>7.5403000000000002</c:v>
                </c:pt>
                <c:pt idx="73">
                  <c:v>7.3874000000000004</c:v>
                </c:pt>
                <c:pt idx="74">
                  <c:v>7.3697999999999997</c:v>
                </c:pt>
                <c:pt idx="75">
                  <c:v>7.4268000000000001</c:v>
                </c:pt>
                <c:pt idx="76">
                  <c:v>7.4124999999999996</c:v>
                </c:pt>
                <c:pt idx="77">
                  <c:v>7.2961</c:v>
                </c:pt>
                <c:pt idx="78">
                  <c:v>7.2961</c:v>
                </c:pt>
                <c:pt idx="79">
                  <c:v>7.117</c:v>
                </c:pt>
                <c:pt idx="80">
                  <c:v>7.1224999999999996</c:v>
                </c:pt>
                <c:pt idx="81">
                  <c:v>7.1768000000000001</c:v>
                </c:pt>
                <c:pt idx="82">
                  <c:v>7.1215999999999999</c:v>
                </c:pt>
                <c:pt idx="83">
                  <c:v>7.1040000000000001</c:v>
                </c:pt>
                <c:pt idx="84">
                  <c:v>7.0035999999999996</c:v>
                </c:pt>
                <c:pt idx="85">
                  <c:v>6.8864999999999998</c:v>
                </c:pt>
                <c:pt idx="86">
                  <c:v>6.9428999999999998</c:v>
                </c:pt>
                <c:pt idx="87">
                  <c:v>6.9318</c:v>
                </c:pt>
                <c:pt idx="88">
                  <c:v>6.8682999999999996</c:v>
                </c:pt>
                <c:pt idx="89">
                  <c:v>6.9269999999999996</c:v>
                </c:pt>
                <c:pt idx="90">
                  <c:v>6.8390000000000004</c:v>
                </c:pt>
                <c:pt idx="91">
                  <c:v>6.8390000000000004</c:v>
                </c:pt>
                <c:pt idx="92">
                  <c:v>6.7672999999999996</c:v>
                </c:pt>
                <c:pt idx="93">
                  <c:v>6.7333999999999996</c:v>
                </c:pt>
                <c:pt idx="94">
                  <c:v>6.8224</c:v>
                </c:pt>
                <c:pt idx="95">
                  <c:v>6.8056999999999999</c:v>
                </c:pt>
                <c:pt idx="96">
                  <c:v>6.8612000000000002</c:v>
                </c:pt>
                <c:pt idx="97">
                  <c:v>6.8512000000000004</c:v>
                </c:pt>
                <c:pt idx="98">
                  <c:v>6.8108000000000004</c:v>
                </c:pt>
                <c:pt idx="99">
                  <c:v>6.8613999999999997</c:v>
                </c:pt>
                <c:pt idx="100">
                  <c:v>6.8601999999999999</c:v>
                </c:pt>
                <c:pt idx="101">
                  <c:v>6.7748999999999997</c:v>
                </c:pt>
                <c:pt idx="102">
                  <c:v>6.7462</c:v>
                </c:pt>
                <c:pt idx="103">
                  <c:v>6.8140999999999998</c:v>
                </c:pt>
                <c:pt idx="104">
                  <c:v>6.7786999999999997</c:v>
                </c:pt>
                <c:pt idx="105">
                  <c:v>6.7617000000000003</c:v>
                </c:pt>
                <c:pt idx="106">
                  <c:v>6.7519</c:v>
                </c:pt>
                <c:pt idx="107">
                  <c:v>6.7870999999999997</c:v>
                </c:pt>
                <c:pt idx="108">
                  <c:v>6.8179999999999996</c:v>
                </c:pt>
                <c:pt idx="109">
                  <c:v>6.8125</c:v>
                </c:pt>
                <c:pt idx="110">
                  <c:v>6.9379999999999997</c:v>
                </c:pt>
                <c:pt idx="111">
                  <c:v>6.8303000000000003</c:v>
                </c:pt>
                <c:pt idx="112">
                  <c:v>6.7640000000000002</c:v>
                </c:pt>
                <c:pt idx="113">
                  <c:v>6.7279999999999998</c:v>
                </c:pt>
                <c:pt idx="114">
                  <c:v>6.7435</c:v>
                </c:pt>
                <c:pt idx="115">
                  <c:v>6.7603</c:v>
                </c:pt>
                <c:pt idx="116">
                  <c:v>6.7580999999999998</c:v>
                </c:pt>
                <c:pt idx="117">
                  <c:v>6.8370999999999995</c:v>
                </c:pt>
                <c:pt idx="118">
                  <c:v>6.7987000000000002</c:v>
                </c:pt>
                <c:pt idx="119">
                  <c:v>6.7264999999999997</c:v>
                </c:pt>
                <c:pt idx="120">
                  <c:v>6.8205999999999998</c:v>
                </c:pt>
                <c:pt idx="121">
                  <c:v>6.8361999999999998</c:v>
                </c:pt>
                <c:pt idx="122">
                  <c:v>6.7369000000000003</c:v>
                </c:pt>
                <c:pt idx="123">
                  <c:v>6.7712000000000003</c:v>
                </c:pt>
                <c:pt idx="124">
                  <c:v>6.8173000000000004</c:v>
                </c:pt>
                <c:pt idx="125">
                  <c:v>6.9565999999999999</c:v>
                </c:pt>
                <c:pt idx="126">
                  <c:v>6.9688999999999997</c:v>
                </c:pt>
                <c:pt idx="127">
                  <c:v>7.1241000000000003</c:v>
                </c:pt>
                <c:pt idx="128">
                  <c:v>7.0674000000000001</c:v>
                </c:pt>
                <c:pt idx="129">
                  <c:v>6.9572000000000003</c:v>
                </c:pt>
                <c:pt idx="130">
                  <c:v>7.0080999999999998</c:v>
                </c:pt>
                <c:pt idx="131">
                  <c:v>6.9051</c:v>
                </c:pt>
                <c:pt idx="132">
                  <c:v>6.8225999999999996</c:v>
                </c:pt>
                <c:pt idx="133">
                  <c:v>6.8248999999999995</c:v>
                </c:pt>
                <c:pt idx="134">
                  <c:v>6.8285</c:v>
                </c:pt>
                <c:pt idx="135">
                  <c:v>6.8402000000000003</c:v>
                </c:pt>
                <c:pt idx="136">
                  <c:v>6.8293999999999997</c:v>
                </c:pt>
                <c:pt idx="137">
                  <c:v>6.8388999999999998</c:v>
                </c:pt>
                <c:pt idx="138">
                  <c:v>6.8071999999999999</c:v>
                </c:pt>
                <c:pt idx="139">
                  <c:v>6.8853</c:v>
                </c:pt>
                <c:pt idx="140">
                  <c:v>6.8001000000000005</c:v>
                </c:pt>
                <c:pt idx="141">
                  <c:v>6.6801000000000004</c:v>
                </c:pt>
                <c:pt idx="142">
                  <c:v>6.6654</c:v>
                </c:pt>
                <c:pt idx="143">
                  <c:v>6.6695000000000002</c:v>
                </c:pt>
                <c:pt idx="144">
                  <c:v>6.5392999999999999</c:v>
                </c:pt>
                <c:pt idx="145">
                  <c:v>6.5911999999999997</c:v>
                </c:pt>
                <c:pt idx="146">
                  <c:v>6.6321000000000003</c:v>
                </c:pt>
                <c:pt idx="147">
                  <c:v>6.5758999999999999</c:v>
                </c:pt>
                <c:pt idx="148">
                  <c:v>6.5365000000000002</c:v>
                </c:pt>
                <c:pt idx="149">
                  <c:v>6.5128000000000004</c:v>
                </c:pt>
                <c:pt idx="150">
                  <c:v>6.5346000000000002</c:v>
                </c:pt>
                <c:pt idx="151">
                  <c:v>6.4870999999999999</c:v>
                </c:pt>
                <c:pt idx="152">
                  <c:v>6.5373999999999999</c:v>
                </c:pt>
                <c:pt idx="153">
                  <c:v>6.484</c:v>
                </c:pt>
                <c:pt idx="154">
                  <c:v>6.4756</c:v>
                </c:pt>
                <c:pt idx="155">
                  <c:v>6.5228999999999999</c:v>
                </c:pt>
                <c:pt idx="156">
                  <c:v>6.4866000000000001</c:v>
                </c:pt>
                <c:pt idx="157">
                  <c:v>6.3956999999999997</c:v>
                </c:pt>
                <c:pt idx="158">
                  <c:v>6.3062000000000005</c:v>
                </c:pt>
                <c:pt idx="159">
                  <c:v>6.1506999999999996</c:v>
                </c:pt>
                <c:pt idx="160">
                  <c:v>6.1266999999999996</c:v>
                </c:pt>
                <c:pt idx="161">
                  <c:v>6.2263999999999999</c:v>
                </c:pt>
                <c:pt idx="162">
                  <c:v>6.0858999999999996</c:v>
                </c:pt>
                <c:pt idx="163">
                  <c:v>6.0232999999999999</c:v>
                </c:pt>
                <c:pt idx="164">
                  <c:v>6.0082000000000004</c:v>
                </c:pt>
                <c:pt idx="165">
                  <c:v>5.9859</c:v>
                </c:pt>
                <c:pt idx="166">
                  <c:v>6.0766</c:v>
                </c:pt>
                <c:pt idx="167">
                  <c:v>6.0229999999999997</c:v>
                </c:pt>
                <c:pt idx="168">
                  <c:v>6.0575999999999999</c:v>
                </c:pt>
                <c:pt idx="169">
                  <c:v>5.9829999999999997</c:v>
                </c:pt>
                <c:pt idx="170">
                  <c:v>5.9432999999999998</c:v>
                </c:pt>
                <c:pt idx="171">
                  <c:v>5.9378000000000002</c:v>
                </c:pt>
                <c:pt idx="172">
                  <c:v>5.9039999999999999</c:v>
                </c:pt>
                <c:pt idx="173">
                  <c:v>5.9465000000000003</c:v>
                </c:pt>
                <c:pt idx="174">
                  <c:v>5.8850999999999996</c:v>
                </c:pt>
                <c:pt idx="175">
                  <c:v>5.9131</c:v>
                </c:pt>
                <c:pt idx="176">
                  <c:v>5.9622999999999999</c:v>
                </c:pt>
                <c:pt idx="177">
                  <c:v>6.0471000000000004</c:v>
                </c:pt>
                <c:pt idx="178">
                  <c:v>6.1478999999999999</c:v>
                </c:pt>
                <c:pt idx="179">
                  <c:v>6.1814999999999998</c:v>
                </c:pt>
                <c:pt idx="180">
                  <c:v>6.1360000000000001</c:v>
                </c:pt>
                <c:pt idx="181">
                  <c:v>6.2573999999999996</c:v>
                </c:pt>
                <c:pt idx="182">
                  <c:v>6.2449000000000003</c:v>
                </c:pt>
                <c:pt idx="183">
                  <c:v>6.2271999999999998</c:v>
                </c:pt>
                <c:pt idx="184">
                  <c:v>6.2271999999999998</c:v>
                </c:pt>
                <c:pt idx="185">
                  <c:v>6.2693000000000003</c:v>
                </c:pt>
                <c:pt idx="186">
                  <c:v>6.3078000000000003</c:v>
                </c:pt>
                <c:pt idx="187">
                  <c:v>6.3144999999999998</c:v>
                </c:pt>
                <c:pt idx="188">
                  <c:v>6.3773999999999997</c:v>
                </c:pt>
                <c:pt idx="189">
                  <c:v>6.3639999999999999</c:v>
                </c:pt>
                <c:pt idx="190">
                  <c:v>6.4829999999999997</c:v>
                </c:pt>
                <c:pt idx="191">
                  <c:v>6.5080999999999998</c:v>
                </c:pt>
                <c:pt idx="192">
                  <c:v>6.5281000000000002</c:v>
                </c:pt>
                <c:pt idx="193">
                  <c:v>6.4039000000000001</c:v>
                </c:pt>
                <c:pt idx="194">
                  <c:v>6.4284999999999997</c:v>
                </c:pt>
                <c:pt idx="195">
                  <c:v>6.4665999999999997</c:v>
                </c:pt>
                <c:pt idx="196">
                  <c:v>6.3792999999999997</c:v>
                </c:pt>
                <c:pt idx="197">
                  <c:v>6.3319999999999999</c:v>
                </c:pt>
                <c:pt idx="198">
                  <c:v>6.3658999999999999</c:v>
                </c:pt>
                <c:pt idx="199">
                  <c:v>6.274</c:v>
                </c:pt>
                <c:pt idx="200">
                  <c:v>6.2803000000000004</c:v>
                </c:pt>
                <c:pt idx="201">
                  <c:v>6.2759</c:v>
                </c:pt>
                <c:pt idx="202">
                  <c:v>6.25</c:v>
                </c:pt>
                <c:pt idx="203">
                  <c:v>6.3160999999999996</c:v>
                </c:pt>
                <c:pt idx="204">
                  <c:v>6.3079000000000001</c:v>
                </c:pt>
                <c:pt idx="205">
                  <c:v>6.4025999999999996</c:v>
                </c:pt>
                <c:pt idx="206">
                  <c:v>6.5198999999999998</c:v>
                </c:pt>
                <c:pt idx="207">
                  <c:v>6.5021000000000004</c:v>
                </c:pt>
                <c:pt idx="208">
                  <c:v>6.6390000000000002</c:v>
                </c:pt>
                <c:pt idx="209">
                  <c:v>6.5646000000000004</c:v>
                </c:pt>
                <c:pt idx="210">
                  <c:v>6.4829999999999997</c:v>
                </c:pt>
                <c:pt idx="211">
                  <c:v>6.4882999999999997</c:v>
                </c:pt>
                <c:pt idx="212">
                  <c:v>6.4882999999999997</c:v>
                </c:pt>
                <c:pt idx="213">
                  <c:v>6.4215</c:v>
                </c:pt>
                <c:pt idx="214">
                  <c:v>6.4261999999999997</c:v>
                </c:pt>
                <c:pt idx="215">
                  <c:v>6.3564999999999996</c:v>
                </c:pt>
                <c:pt idx="216">
                  <c:v>6.3564999999999996</c:v>
                </c:pt>
                <c:pt idx="217">
                  <c:v>6.3564999999999996</c:v>
                </c:pt>
                <c:pt idx="218">
                  <c:v>6.2899000000000003</c:v>
                </c:pt>
                <c:pt idx="219">
                  <c:v>6.3444000000000003</c:v>
                </c:pt>
                <c:pt idx="220">
                  <c:v>6.3823999999999996</c:v>
                </c:pt>
                <c:pt idx="221">
                  <c:v>6.3353999999999999</c:v>
                </c:pt>
                <c:pt idx="222">
                  <c:v>6.3184000000000005</c:v>
                </c:pt>
                <c:pt idx="223">
                  <c:v>6.2672999999999996</c:v>
                </c:pt>
                <c:pt idx="224">
                  <c:v>6.2866999999999997</c:v>
                </c:pt>
                <c:pt idx="225">
                  <c:v>6.3452000000000002</c:v>
                </c:pt>
                <c:pt idx="226">
                  <c:v>6.2549000000000001</c:v>
                </c:pt>
                <c:pt idx="227">
                  <c:v>6.2347000000000001</c:v>
                </c:pt>
                <c:pt idx="228">
                  <c:v>6.3109999999999999</c:v>
                </c:pt>
                <c:pt idx="229">
                  <c:v>6.2624000000000004</c:v>
                </c:pt>
                <c:pt idx="230">
                  <c:v>6.2831000000000001</c:v>
                </c:pt>
                <c:pt idx="231">
                  <c:v>6.2515000000000001</c:v>
                </c:pt>
                <c:pt idx="232">
                  <c:v>6.1919000000000004</c:v>
                </c:pt>
                <c:pt idx="233">
                  <c:v>6.2198000000000002</c:v>
                </c:pt>
                <c:pt idx="234">
                  <c:v>6.1845999999999997</c:v>
                </c:pt>
                <c:pt idx="235">
                  <c:v>6.1698000000000004</c:v>
                </c:pt>
                <c:pt idx="236">
                  <c:v>6.0747999999999998</c:v>
                </c:pt>
                <c:pt idx="237">
                  <c:v>6.1082000000000001</c:v>
                </c:pt>
                <c:pt idx="238">
                  <c:v>6.1228999999999996</c:v>
                </c:pt>
                <c:pt idx="239">
                  <c:v>6.1443000000000003</c:v>
                </c:pt>
                <c:pt idx="240">
                  <c:v>6.0679999999999996</c:v>
                </c:pt>
                <c:pt idx="241">
                  <c:v>6.0518999999999998</c:v>
                </c:pt>
                <c:pt idx="242">
                  <c:v>5.9889000000000001</c:v>
                </c:pt>
                <c:pt idx="243">
                  <c:v>6.0755999999999997</c:v>
                </c:pt>
                <c:pt idx="244">
                  <c:v>6.1199000000000003</c:v>
                </c:pt>
                <c:pt idx="245">
                  <c:v>6.0552000000000001</c:v>
                </c:pt>
                <c:pt idx="246">
                  <c:v>6.0023999999999997</c:v>
                </c:pt>
                <c:pt idx="247">
                  <c:v>5.9566999999999997</c:v>
                </c:pt>
                <c:pt idx="248">
                  <c:v>5.9991000000000003</c:v>
                </c:pt>
                <c:pt idx="249">
                  <c:v>5.8823999999999996</c:v>
                </c:pt>
                <c:pt idx="250">
                  <c:v>5.8878000000000004</c:v>
                </c:pt>
                <c:pt idx="251">
                  <c:v>5.9211999999999998</c:v>
                </c:pt>
                <c:pt idx="252">
                  <c:v>5.8857999999999997</c:v>
                </c:pt>
                <c:pt idx="253">
                  <c:v>5.9397000000000002</c:v>
                </c:pt>
                <c:pt idx="254">
                  <c:v>5.9766000000000004</c:v>
                </c:pt>
                <c:pt idx="255">
                  <c:v>5.9766000000000004</c:v>
                </c:pt>
                <c:pt idx="256">
                  <c:v>5.9766000000000004</c:v>
                </c:pt>
                <c:pt idx="257">
                  <c:v>6.1009000000000002</c:v>
                </c:pt>
                <c:pt idx="258">
                  <c:v>6.0949</c:v>
                </c:pt>
                <c:pt idx="259">
                  <c:v>5.9290000000000003</c:v>
                </c:pt>
                <c:pt idx="260">
                  <c:v>5.8248999999999995</c:v>
                </c:pt>
                <c:pt idx="261">
                  <c:v>5.7971000000000004</c:v>
                </c:pt>
                <c:pt idx="262">
                  <c:v>5.7024999999999997</c:v>
                </c:pt>
                <c:pt idx="263">
                  <c:v>5.9221000000000004</c:v>
                </c:pt>
                <c:pt idx="264">
                  <c:v>5.9294000000000002</c:v>
                </c:pt>
                <c:pt idx="265">
                  <c:v>6.2807000000000004</c:v>
                </c:pt>
                <c:pt idx="266">
                  <c:v>6.0900999999999996</c:v>
                </c:pt>
                <c:pt idx="267">
                  <c:v>7.3113999999999999</c:v>
                </c:pt>
                <c:pt idx="268">
                  <c:v>7.6029999999999998</c:v>
                </c:pt>
                <c:pt idx="269">
                  <c:v>6.8004999999999995</c:v>
                </c:pt>
                <c:pt idx="270">
                  <c:v>6.9980000000000002</c:v>
                </c:pt>
                <c:pt idx="271">
                  <c:v>6.6292</c:v>
                </c:pt>
                <c:pt idx="272">
                  <c:v>7.6547000000000001</c:v>
                </c:pt>
                <c:pt idx="273">
                  <c:v>8.0830000000000002</c:v>
                </c:pt>
                <c:pt idx="274">
                  <c:v>8.0830000000000002</c:v>
                </c:pt>
                <c:pt idx="275">
                  <c:v>8.0830000000000002</c:v>
                </c:pt>
                <c:pt idx="276">
                  <c:v>8.3279999999999994</c:v>
                </c:pt>
                <c:pt idx="277">
                  <c:v>8.3279999999999994</c:v>
                </c:pt>
                <c:pt idx="278">
                  <c:v>6.8449999999999998</c:v>
                </c:pt>
                <c:pt idx="279">
                  <c:v>6.8977000000000004</c:v>
                </c:pt>
                <c:pt idx="280">
                  <c:v>6.6787000000000001</c:v>
                </c:pt>
                <c:pt idx="281">
                  <c:v>6.7903000000000002</c:v>
                </c:pt>
                <c:pt idx="282">
                  <c:v>6.7557999999999998</c:v>
                </c:pt>
                <c:pt idx="283">
                  <c:v>6.8472999999999997</c:v>
                </c:pt>
                <c:pt idx="284">
                  <c:v>7.1010999999999997</c:v>
                </c:pt>
                <c:pt idx="285">
                  <c:v>6.9120999999999997</c:v>
                </c:pt>
                <c:pt idx="286">
                  <c:v>6.9181999999999997</c:v>
                </c:pt>
                <c:pt idx="287">
                  <c:v>6.6768999999999998</c:v>
                </c:pt>
                <c:pt idx="288">
                  <c:v>6.5955000000000004</c:v>
                </c:pt>
                <c:pt idx="289">
                  <c:v>6.5955000000000004</c:v>
                </c:pt>
                <c:pt idx="290">
                  <c:v>6.4756</c:v>
                </c:pt>
                <c:pt idx="291">
                  <c:v>6.2464000000000004</c:v>
                </c:pt>
                <c:pt idx="292">
                  <c:v>6.1859999999999999</c:v>
                </c:pt>
                <c:pt idx="293">
                  <c:v>5.9889999999999999</c:v>
                </c:pt>
                <c:pt idx="294">
                  <c:v>5.9702000000000002</c:v>
                </c:pt>
                <c:pt idx="295">
                  <c:v>5.8426999999999998</c:v>
                </c:pt>
                <c:pt idx="296">
                  <c:v>5.8426999999999998</c:v>
                </c:pt>
                <c:pt idx="297">
                  <c:v>5.8506</c:v>
                </c:pt>
                <c:pt idx="298">
                  <c:v>6.2628000000000004</c:v>
                </c:pt>
                <c:pt idx="299">
                  <c:v>7.0856000000000003</c:v>
                </c:pt>
                <c:pt idx="300">
                  <c:v>7.3090999999999999</c:v>
                </c:pt>
                <c:pt idx="301">
                  <c:v>6.5263</c:v>
                </c:pt>
                <c:pt idx="302">
                  <c:v>6.2765000000000004</c:v>
                </c:pt>
                <c:pt idx="303">
                  <c:v>6.3578000000000001</c:v>
                </c:pt>
                <c:pt idx="304">
                  <c:v>6.3578000000000001</c:v>
                </c:pt>
                <c:pt idx="305">
                  <c:v>6.4287000000000001</c:v>
                </c:pt>
                <c:pt idx="306">
                  <c:v>6.3243</c:v>
                </c:pt>
                <c:pt idx="307">
                  <c:v>6.2347000000000001</c:v>
                </c:pt>
                <c:pt idx="308">
                  <c:v>6.3338999999999999</c:v>
                </c:pt>
                <c:pt idx="309">
                  <c:v>6.1877000000000004</c:v>
                </c:pt>
                <c:pt idx="310">
                  <c:v>6.1929999999999996</c:v>
                </c:pt>
                <c:pt idx="311">
                  <c:v>6.4287000000000001</c:v>
                </c:pt>
                <c:pt idx="312">
                  <c:v>6.6242000000000001</c:v>
                </c:pt>
                <c:pt idx="313">
                  <c:v>6.5324999999999998</c:v>
                </c:pt>
                <c:pt idx="314">
                  <c:v>6.5120000000000005</c:v>
                </c:pt>
                <c:pt idx="315">
                  <c:v>6.3512000000000004</c:v>
                </c:pt>
                <c:pt idx="316">
                  <c:v>6.2850000000000001</c:v>
                </c:pt>
                <c:pt idx="317">
                  <c:v>6.3173000000000004</c:v>
                </c:pt>
                <c:pt idx="318">
                  <c:v>6.1185</c:v>
                </c:pt>
                <c:pt idx="319">
                  <c:v>5.9282000000000004</c:v>
                </c:pt>
                <c:pt idx="320">
                  <c:v>5.8062000000000005</c:v>
                </c:pt>
                <c:pt idx="321">
                  <c:v>5.8182999999999998</c:v>
                </c:pt>
                <c:pt idx="322">
                  <c:v>5.7630999999999997</c:v>
                </c:pt>
                <c:pt idx="323">
                  <c:v>5.8780000000000001</c:v>
                </c:pt>
                <c:pt idx="324">
                  <c:v>5.7458</c:v>
                </c:pt>
                <c:pt idx="325">
                  <c:v>5.7262000000000004</c:v>
                </c:pt>
                <c:pt idx="326">
                  <c:v>5.4532999999999996</c:v>
                </c:pt>
                <c:pt idx="327">
                  <c:v>5.3986000000000001</c:v>
                </c:pt>
                <c:pt idx="328">
                  <c:v>5.4718</c:v>
                </c:pt>
                <c:pt idx="329">
                  <c:v>5.5585000000000004</c:v>
                </c:pt>
                <c:pt idx="330">
                  <c:v>5.5097000000000005</c:v>
                </c:pt>
                <c:pt idx="331">
                  <c:v>5.5463000000000005</c:v>
                </c:pt>
                <c:pt idx="332">
                  <c:v>5.4370000000000003</c:v>
                </c:pt>
                <c:pt idx="333">
                  <c:v>5.4370000000000003</c:v>
                </c:pt>
                <c:pt idx="334">
                  <c:v>5.4306999999999999</c:v>
                </c:pt>
                <c:pt idx="335">
                  <c:v>5.4779999999999998</c:v>
                </c:pt>
                <c:pt idx="336">
                  <c:v>5.5358999999999998</c:v>
                </c:pt>
                <c:pt idx="337">
                  <c:v>5.4132999999999996</c:v>
                </c:pt>
                <c:pt idx="338">
                  <c:v>5.6426999999999996</c:v>
                </c:pt>
                <c:pt idx="339">
                  <c:v>5.6460999999999997</c:v>
                </c:pt>
                <c:pt idx="340">
                  <c:v>5.6840000000000002</c:v>
                </c:pt>
                <c:pt idx="341">
                  <c:v>5.6239999999999997</c:v>
                </c:pt>
                <c:pt idx="342">
                  <c:v>5.7228000000000003</c:v>
                </c:pt>
                <c:pt idx="343">
                  <c:v>5.5526</c:v>
                </c:pt>
                <c:pt idx="344">
                  <c:v>5.6189</c:v>
                </c:pt>
                <c:pt idx="345">
                  <c:v>5.5392000000000001</c:v>
                </c:pt>
                <c:pt idx="346">
                  <c:v>5.4668999999999999</c:v>
                </c:pt>
                <c:pt idx="347">
                  <c:v>5.3888999999999996</c:v>
                </c:pt>
                <c:pt idx="348">
                  <c:v>5.3952</c:v>
                </c:pt>
                <c:pt idx="349">
                  <c:v>5.3391999999999999</c:v>
                </c:pt>
                <c:pt idx="350">
                  <c:v>5.3228999999999997</c:v>
                </c:pt>
                <c:pt idx="351">
                  <c:v>5.4077999999999999</c:v>
                </c:pt>
                <c:pt idx="352">
                  <c:v>5.4724000000000004</c:v>
                </c:pt>
                <c:pt idx="353">
                  <c:v>5.4253999999999998</c:v>
                </c:pt>
                <c:pt idx="354">
                  <c:v>5.3430999999999997</c:v>
                </c:pt>
                <c:pt idx="355">
                  <c:v>5.4298999999999999</c:v>
                </c:pt>
                <c:pt idx="356">
                  <c:v>5.3695000000000004</c:v>
                </c:pt>
                <c:pt idx="357">
                  <c:v>5.3666999999999998</c:v>
                </c:pt>
                <c:pt idx="358">
                  <c:v>5.3503999999999996</c:v>
                </c:pt>
                <c:pt idx="359">
                  <c:v>5.2851999999999997</c:v>
                </c:pt>
                <c:pt idx="360">
                  <c:v>5.3110999999999997</c:v>
                </c:pt>
                <c:pt idx="361">
                  <c:v>5.3133999999999997</c:v>
                </c:pt>
                <c:pt idx="362">
                  <c:v>5.4032999999999998</c:v>
                </c:pt>
                <c:pt idx="363">
                  <c:v>5.4364999999999997</c:v>
                </c:pt>
                <c:pt idx="364">
                  <c:v>5.2661999999999995</c:v>
                </c:pt>
                <c:pt idx="365">
                  <c:v>5.2008999999999999</c:v>
                </c:pt>
                <c:pt idx="366">
                  <c:v>5.2064000000000004</c:v>
                </c:pt>
                <c:pt idx="367">
                  <c:v>5.2493999999999996</c:v>
                </c:pt>
                <c:pt idx="368">
                  <c:v>5.0387000000000004</c:v>
                </c:pt>
                <c:pt idx="369">
                  <c:v>5.0513000000000003</c:v>
                </c:pt>
                <c:pt idx="370">
                  <c:v>5.0031999999999996</c:v>
                </c:pt>
                <c:pt idx="371">
                  <c:v>5.1219000000000001</c:v>
                </c:pt>
                <c:pt idx="372">
                  <c:v>5.1887999999999996</c:v>
                </c:pt>
                <c:pt idx="373">
                  <c:v>5.0834000000000001</c:v>
                </c:pt>
                <c:pt idx="374">
                  <c:v>5.2184999999999997</c:v>
                </c:pt>
                <c:pt idx="375">
                  <c:v>5.3067000000000002</c:v>
                </c:pt>
                <c:pt idx="376">
                  <c:v>5.3754</c:v>
                </c:pt>
                <c:pt idx="377">
                  <c:v>5.4457000000000004</c:v>
                </c:pt>
                <c:pt idx="378">
                  <c:v>5.5853999999999999</c:v>
                </c:pt>
                <c:pt idx="379">
                  <c:v>5.6181000000000001</c:v>
                </c:pt>
                <c:pt idx="380">
                  <c:v>5.7157999999999998</c:v>
                </c:pt>
                <c:pt idx="381">
                  <c:v>5.5090000000000003</c:v>
                </c:pt>
                <c:pt idx="382">
                  <c:v>5.7499000000000002</c:v>
                </c:pt>
                <c:pt idx="383">
                  <c:v>5.6260000000000003</c:v>
                </c:pt>
                <c:pt idx="384">
                  <c:v>5.5914000000000001</c:v>
                </c:pt>
                <c:pt idx="385">
                  <c:v>5.6154999999999999</c:v>
                </c:pt>
                <c:pt idx="386">
                  <c:v>5.5940000000000003</c:v>
                </c:pt>
                <c:pt idx="387">
                  <c:v>5.8052000000000001</c:v>
                </c:pt>
                <c:pt idx="388">
                  <c:v>5.7609000000000004</c:v>
                </c:pt>
                <c:pt idx="389">
                  <c:v>5.6387</c:v>
                </c:pt>
                <c:pt idx="390">
                  <c:v>5.7343999999999999</c:v>
                </c:pt>
                <c:pt idx="391">
                  <c:v>5.6083999999999996</c:v>
                </c:pt>
                <c:pt idx="392">
                  <c:v>5.6539999999999999</c:v>
                </c:pt>
                <c:pt idx="393">
                  <c:v>5.5736999999999997</c:v>
                </c:pt>
                <c:pt idx="394">
                  <c:v>5.5332999999999997</c:v>
                </c:pt>
                <c:pt idx="395">
                  <c:v>5.5332999999999997</c:v>
                </c:pt>
                <c:pt idx="396">
                  <c:v>5.6573000000000002</c:v>
                </c:pt>
                <c:pt idx="397">
                  <c:v>5.6264000000000003</c:v>
                </c:pt>
                <c:pt idx="398">
                  <c:v>5.8007</c:v>
                </c:pt>
                <c:pt idx="399">
                  <c:v>5.8283000000000005</c:v>
                </c:pt>
                <c:pt idx="400">
                  <c:v>5.7895000000000003</c:v>
                </c:pt>
                <c:pt idx="401">
                  <c:v>5.8649000000000004</c:v>
                </c:pt>
                <c:pt idx="402">
                  <c:v>5.9371</c:v>
                </c:pt>
                <c:pt idx="403">
                  <c:v>5.8452999999999999</c:v>
                </c:pt>
                <c:pt idx="404">
                  <c:v>6.1779000000000002</c:v>
                </c:pt>
                <c:pt idx="405">
                  <c:v>6.1295999999999999</c:v>
                </c:pt>
                <c:pt idx="406">
                  <c:v>6.0533999999999999</c:v>
                </c:pt>
                <c:pt idx="407">
                  <c:v>6.2379999999999995</c:v>
                </c:pt>
                <c:pt idx="408">
                  <c:v>5.9507000000000003</c:v>
                </c:pt>
                <c:pt idx="409">
                  <c:v>5.9874999999999998</c:v>
                </c:pt>
                <c:pt idx="410">
                  <c:v>6.4264999999999999</c:v>
                </c:pt>
                <c:pt idx="411">
                  <c:v>6.3396999999999997</c:v>
                </c:pt>
                <c:pt idx="412">
                  <c:v>6.21</c:v>
                </c:pt>
                <c:pt idx="413">
                  <c:v>6.2295999999999996</c:v>
                </c:pt>
                <c:pt idx="414">
                  <c:v>6.5686</c:v>
                </c:pt>
                <c:pt idx="415">
                  <c:v>6.3308999999999997</c:v>
                </c:pt>
                <c:pt idx="416">
                  <c:v>6.4874999999999998</c:v>
                </c:pt>
                <c:pt idx="417">
                  <c:v>6.4954999999999998</c:v>
                </c:pt>
                <c:pt idx="418">
                  <c:v>6.4543999999999997</c:v>
                </c:pt>
                <c:pt idx="419">
                  <c:v>6.4161999999999999</c:v>
                </c:pt>
                <c:pt idx="420">
                  <c:v>6.4161999999999999</c:v>
                </c:pt>
                <c:pt idx="421">
                  <c:v>6.2686000000000002</c:v>
                </c:pt>
                <c:pt idx="422">
                  <c:v>6.2794999999999996</c:v>
                </c:pt>
                <c:pt idx="423">
                  <c:v>6.39</c:v>
                </c:pt>
                <c:pt idx="424">
                  <c:v>6.4536999999999995</c:v>
                </c:pt>
                <c:pt idx="425">
                  <c:v>6.3217999999999996</c:v>
                </c:pt>
                <c:pt idx="426">
                  <c:v>6.1939000000000002</c:v>
                </c:pt>
                <c:pt idx="427">
                  <c:v>6.1797000000000004</c:v>
                </c:pt>
                <c:pt idx="428">
                  <c:v>6.2603</c:v>
                </c:pt>
                <c:pt idx="429">
                  <c:v>6.4279999999999999</c:v>
                </c:pt>
                <c:pt idx="430">
                  <c:v>6.4233000000000002</c:v>
                </c:pt>
                <c:pt idx="431">
                  <c:v>6.5354999999999999</c:v>
                </c:pt>
                <c:pt idx="432">
                  <c:v>6.4737</c:v>
                </c:pt>
                <c:pt idx="433">
                  <c:v>6.5438999999999998</c:v>
                </c:pt>
                <c:pt idx="434">
                  <c:v>6.4847999999999999</c:v>
                </c:pt>
                <c:pt idx="435">
                  <c:v>6.4847999999999999</c:v>
                </c:pt>
                <c:pt idx="436">
                  <c:v>6.6619000000000002</c:v>
                </c:pt>
                <c:pt idx="437">
                  <c:v>6.4943</c:v>
                </c:pt>
                <c:pt idx="438">
                  <c:v>6.4156000000000004</c:v>
                </c:pt>
                <c:pt idx="439">
                  <c:v>6.2535999999999996</c:v>
                </c:pt>
                <c:pt idx="440">
                  <c:v>6.1946000000000003</c:v>
                </c:pt>
                <c:pt idx="441">
                  <c:v>6.3456000000000001</c:v>
                </c:pt>
                <c:pt idx="442">
                  <c:v>6.4431000000000003</c:v>
                </c:pt>
                <c:pt idx="443">
                  <c:v>6.5331000000000001</c:v>
                </c:pt>
                <c:pt idx="444">
                  <c:v>6.4741999999999997</c:v>
                </c:pt>
                <c:pt idx="445">
                  <c:v>6.5092999999999996</c:v>
                </c:pt>
                <c:pt idx="446">
                  <c:v>6.4474</c:v>
                </c:pt>
                <c:pt idx="447">
                  <c:v>6.5922999999999998</c:v>
                </c:pt>
                <c:pt idx="448">
                  <c:v>6.6079999999999997</c:v>
                </c:pt>
                <c:pt idx="449">
                  <c:v>6.73</c:v>
                </c:pt>
                <c:pt idx="450">
                  <c:v>6.8079999999999998</c:v>
                </c:pt>
                <c:pt idx="451">
                  <c:v>6.7888999999999999</c:v>
                </c:pt>
                <c:pt idx="452">
                  <c:v>6.7434000000000003</c:v>
                </c:pt>
                <c:pt idx="453">
                  <c:v>6.6159999999999997</c:v>
                </c:pt>
                <c:pt idx="454">
                  <c:v>6.4930000000000003</c:v>
                </c:pt>
                <c:pt idx="455">
                  <c:v>6.5815000000000001</c:v>
                </c:pt>
                <c:pt idx="456">
                  <c:v>6.3123000000000005</c:v>
                </c:pt>
                <c:pt idx="457">
                  <c:v>6.1795</c:v>
                </c:pt>
                <c:pt idx="458">
                  <c:v>6.0053000000000001</c:v>
                </c:pt>
                <c:pt idx="459">
                  <c:v>5.9428999999999998</c:v>
                </c:pt>
                <c:pt idx="460">
                  <c:v>5.9421999999999997</c:v>
                </c:pt>
                <c:pt idx="461">
                  <c:v>5.8461999999999996</c:v>
                </c:pt>
                <c:pt idx="462">
                  <c:v>5.8734000000000002</c:v>
                </c:pt>
                <c:pt idx="463">
                  <c:v>5.8202999999999996</c:v>
                </c:pt>
                <c:pt idx="464">
                  <c:v>5.7363</c:v>
                </c:pt>
                <c:pt idx="465">
                  <c:v>5.7934000000000001</c:v>
                </c:pt>
                <c:pt idx="466">
                  <c:v>5.6577999999999999</c:v>
                </c:pt>
                <c:pt idx="467">
                  <c:v>5.7648000000000001</c:v>
                </c:pt>
                <c:pt idx="468">
                  <c:v>5.76</c:v>
                </c:pt>
                <c:pt idx="469">
                  <c:v>5.7508999999999997</c:v>
                </c:pt>
                <c:pt idx="470">
                  <c:v>5.7674000000000003</c:v>
                </c:pt>
                <c:pt idx="471">
                  <c:v>5.6787999999999998</c:v>
                </c:pt>
                <c:pt idx="472">
                  <c:v>5.6215999999999999</c:v>
                </c:pt>
                <c:pt idx="473">
                  <c:v>5.6048</c:v>
                </c:pt>
                <c:pt idx="474">
                  <c:v>5.6048</c:v>
                </c:pt>
                <c:pt idx="475">
                  <c:v>5.5857000000000001</c:v>
                </c:pt>
                <c:pt idx="476">
                  <c:v>5.4569000000000001</c:v>
                </c:pt>
                <c:pt idx="477">
                  <c:v>5.4508000000000001</c:v>
                </c:pt>
                <c:pt idx="478">
                  <c:v>5.4508000000000001</c:v>
                </c:pt>
                <c:pt idx="479">
                  <c:v>5.4508000000000001</c:v>
                </c:pt>
                <c:pt idx="480">
                  <c:v>5.4450000000000003</c:v>
                </c:pt>
                <c:pt idx="481">
                  <c:v>5.5884999999999998</c:v>
                </c:pt>
                <c:pt idx="482">
                  <c:v>5.7628000000000004</c:v>
                </c:pt>
                <c:pt idx="483">
                  <c:v>5.9478</c:v>
                </c:pt>
                <c:pt idx="484">
                  <c:v>6.0016999999999996</c:v>
                </c:pt>
                <c:pt idx="485">
                  <c:v>6.2199</c:v>
                </c:pt>
                <c:pt idx="486">
                  <c:v>6.1379000000000001</c:v>
                </c:pt>
                <c:pt idx="487">
                  <c:v>6.3278999999999996</c:v>
                </c:pt>
                <c:pt idx="488">
                  <c:v>6.21</c:v>
                </c:pt>
                <c:pt idx="489">
                  <c:v>6.343</c:v>
                </c:pt>
                <c:pt idx="490">
                  <c:v>6.2259000000000002</c:v>
                </c:pt>
                <c:pt idx="491">
                  <c:v>6.2807000000000004</c:v>
                </c:pt>
                <c:pt idx="492">
                  <c:v>6.2187999999999999</c:v>
                </c:pt>
                <c:pt idx="493">
                  <c:v>6.4195000000000002</c:v>
                </c:pt>
                <c:pt idx="494">
                  <c:v>6.5617999999999999</c:v>
                </c:pt>
                <c:pt idx="495">
                  <c:v>6.5617999999999999</c:v>
                </c:pt>
                <c:pt idx="496">
                  <c:v>6.3818999999999999</c:v>
                </c:pt>
                <c:pt idx="497">
                  <c:v>6.3426</c:v>
                </c:pt>
                <c:pt idx="498">
                  <c:v>6.2266000000000004</c:v>
                </c:pt>
                <c:pt idx="499">
                  <c:v>6.1433</c:v>
                </c:pt>
                <c:pt idx="500">
                  <c:v>6.1</c:v>
                </c:pt>
                <c:pt idx="501">
                  <c:v>6.0525000000000002</c:v>
                </c:pt>
                <c:pt idx="502">
                  <c:v>6.0350000000000001</c:v>
                </c:pt>
                <c:pt idx="503">
                  <c:v>6.1824000000000003</c:v>
                </c:pt>
                <c:pt idx="504">
                  <c:v>6.2087000000000003</c:v>
                </c:pt>
                <c:pt idx="505">
                  <c:v>6.2774000000000001</c:v>
                </c:pt>
                <c:pt idx="506">
                  <c:v>6.3864000000000001</c:v>
                </c:pt>
                <c:pt idx="507">
                  <c:v>6.3432000000000004</c:v>
                </c:pt>
                <c:pt idx="508">
                  <c:v>6.3661000000000003</c:v>
                </c:pt>
                <c:pt idx="509">
                  <c:v>6.4637000000000002</c:v>
                </c:pt>
                <c:pt idx="510">
                  <c:v>6.4637000000000002</c:v>
                </c:pt>
                <c:pt idx="511">
                  <c:v>6.4637000000000002</c:v>
                </c:pt>
                <c:pt idx="512">
                  <c:v>6.52</c:v>
                </c:pt>
                <c:pt idx="513">
                  <c:v>6.5465999999999998</c:v>
                </c:pt>
                <c:pt idx="514">
                  <c:v>6.6665999999999999</c:v>
                </c:pt>
                <c:pt idx="515">
                  <c:v>6.9076000000000004</c:v>
                </c:pt>
                <c:pt idx="516">
                  <c:v>6.7844999999999995</c:v>
                </c:pt>
                <c:pt idx="517">
                  <c:v>6.9993999999999996</c:v>
                </c:pt>
                <c:pt idx="518">
                  <c:v>7.1646000000000001</c:v>
                </c:pt>
                <c:pt idx="519">
                  <c:v>7.3071999999999999</c:v>
                </c:pt>
                <c:pt idx="520">
                  <c:v>7.5652999999999997</c:v>
                </c:pt>
                <c:pt idx="521">
                  <c:v>7.5748999999999995</c:v>
                </c:pt>
                <c:pt idx="522">
                  <c:v>7.4165999999999999</c:v>
                </c:pt>
                <c:pt idx="523">
                  <c:v>7.2316000000000003</c:v>
                </c:pt>
                <c:pt idx="524">
                  <c:v>7.1032999999999999</c:v>
                </c:pt>
                <c:pt idx="525">
                  <c:v>7.4772999999999996</c:v>
                </c:pt>
                <c:pt idx="526">
                  <c:v>7.4958999999999998</c:v>
                </c:pt>
                <c:pt idx="527">
                  <c:v>7.5141999999999998</c:v>
                </c:pt>
                <c:pt idx="528">
                  <c:v>7.5120000000000005</c:v>
                </c:pt>
                <c:pt idx="529">
                  <c:v>7.5583</c:v>
                </c:pt>
                <c:pt idx="530">
                  <c:v>7.6196000000000002</c:v>
                </c:pt>
                <c:pt idx="531">
                  <c:v>7.5556000000000001</c:v>
                </c:pt>
                <c:pt idx="532">
                  <c:v>7.5556999999999999</c:v>
                </c:pt>
                <c:pt idx="533">
                  <c:v>7.6390000000000002</c:v>
                </c:pt>
                <c:pt idx="534">
                  <c:v>7.7640000000000002</c:v>
                </c:pt>
                <c:pt idx="535">
                  <c:v>7.9379999999999997</c:v>
                </c:pt>
                <c:pt idx="536">
                  <c:v>8.2240000000000002</c:v>
                </c:pt>
                <c:pt idx="537">
                  <c:v>8.3043999999999993</c:v>
                </c:pt>
                <c:pt idx="538">
                  <c:v>8.1515000000000004</c:v>
                </c:pt>
                <c:pt idx="539">
                  <c:v>8.1646000000000001</c:v>
                </c:pt>
                <c:pt idx="540">
                  <c:v>8.2518999999999991</c:v>
                </c:pt>
                <c:pt idx="541">
                  <c:v>8.1827000000000005</c:v>
                </c:pt>
                <c:pt idx="542">
                  <c:v>8.1180000000000003</c:v>
                </c:pt>
                <c:pt idx="543">
                  <c:v>8.3248999999999995</c:v>
                </c:pt>
                <c:pt idx="544">
                  <c:v>8.3248999999999995</c:v>
                </c:pt>
                <c:pt idx="545">
                  <c:v>8.2356999999999996</c:v>
                </c:pt>
                <c:pt idx="546">
                  <c:v>8.3190000000000008</c:v>
                </c:pt>
                <c:pt idx="547">
                  <c:v>8.3622999999999994</c:v>
                </c:pt>
                <c:pt idx="548">
                  <c:v>8.1648999999999994</c:v>
                </c:pt>
                <c:pt idx="549">
                  <c:v>8.3164999999999996</c:v>
                </c:pt>
                <c:pt idx="550">
                  <c:v>8.3749000000000002</c:v>
                </c:pt>
                <c:pt idx="551">
                  <c:v>8.4917999999999996</c:v>
                </c:pt>
                <c:pt idx="552">
                  <c:v>8.3750999999999998</c:v>
                </c:pt>
                <c:pt idx="553">
                  <c:v>8.2650000000000006</c:v>
                </c:pt>
                <c:pt idx="554">
                  <c:v>8.0793999999999997</c:v>
                </c:pt>
                <c:pt idx="555">
                  <c:v>7.9657</c:v>
                </c:pt>
                <c:pt idx="556">
                  <c:v>8.0949000000000009</c:v>
                </c:pt>
                <c:pt idx="557">
                  <c:v>8.0949000000000009</c:v>
                </c:pt>
                <c:pt idx="558">
                  <c:v>7.8434999999999997</c:v>
                </c:pt>
                <c:pt idx="559">
                  <c:v>7.8405000000000005</c:v>
                </c:pt>
                <c:pt idx="560">
                  <c:v>7.7594000000000003</c:v>
                </c:pt>
                <c:pt idx="561">
                  <c:v>7.8585000000000003</c:v>
                </c:pt>
                <c:pt idx="562">
                  <c:v>7.7990000000000004</c:v>
                </c:pt>
                <c:pt idx="563">
                  <c:v>7.7691999999999997</c:v>
                </c:pt>
                <c:pt idx="564">
                  <c:v>7.8654000000000002</c:v>
                </c:pt>
                <c:pt idx="565">
                  <c:v>7.9391999999999996</c:v>
                </c:pt>
                <c:pt idx="566">
                  <c:v>8.1265000000000001</c:v>
                </c:pt>
                <c:pt idx="567">
                  <c:v>8.0334000000000003</c:v>
                </c:pt>
                <c:pt idx="568">
                  <c:v>8.1168999999999993</c:v>
                </c:pt>
                <c:pt idx="569">
                  <c:v>8.1249000000000002</c:v>
                </c:pt>
                <c:pt idx="570">
                  <c:v>8.1828000000000003</c:v>
                </c:pt>
                <c:pt idx="571">
                  <c:v>8.1198999999999995</c:v>
                </c:pt>
                <c:pt idx="572">
                  <c:v>8.2721999999999998</c:v>
                </c:pt>
                <c:pt idx="573">
                  <c:v>8.2881</c:v>
                </c:pt>
                <c:pt idx="574">
                  <c:v>8.3165999999999993</c:v>
                </c:pt>
                <c:pt idx="575">
                  <c:v>8.2098999999999993</c:v>
                </c:pt>
                <c:pt idx="576">
                  <c:v>8.3331</c:v>
                </c:pt>
                <c:pt idx="577">
                  <c:v>8.3287999999999993</c:v>
                </c:pt>
                <c:pt idx="578">
                  <c:v>8.2803000000000004</c:v>
                </c:pt>
                <c:pt idx="579">
                  <c:v>8.2246000000000006</c:v>
                </c:pt>
                <c:pt idx="580">
                  <c:v>8.2926000000000002</c:v>
                </c:pt>
                <c:pt idx="581">
                  <c:v>8.1914999999999996</c:v>
                </c:pt>
                <c:pt idx="582">
                  <c:v>8.1006</c:v>
                </c:pt>
                <c:pt idx="583">
                  <c:v>7.9089999999999998</c:v>
                </c:pt>
                <c:pt idx="584">
                  <c:v>7.8528000000000002</c:v>
                </c:pt>
                <c:pt idx="585">
                  <c:v>7.9290000000000003</c:v>
                </c:pt>
                <c:pt idx="586">
                  <c:v>7.9302000000000001</c:v>
                </c:pt>
                <c:pt idx="587">
                  <c:v>7.8483999999999998</c:v>
                </c:pt>
                <c:pt idx="588">
                  <c:v>7.8483999999999998</c:v>
                </c:pt>
                <c:pt idx="589">
                  <c:v>7.7614999999999998</c:v>
                </c:pt>
                <c:pt idx="590">
                  <c:v>7.8299000000000003</c:v>
                </c:pt>
                <c:pt idx="591">
                  <c:v>7.7903000000000002</c:v>
                </c:pt>
                <c:pt idx="592">
                  <c:v>7.8634000000000004</c:v>
                </c:pt>
                <c:pt idx="593">
                  <c:v>7.9854000000000003</c:v>
                </c:pt>
                <c:pt idx="594">
                  <c:v>8.0764999999999993</c:v>
                </c:pt>
                <c:pt idx="595">
                  <c:v>8.0098000000000003</c:v>
                </c:pt>
                <c:pt idx="596">
                  <c:v>8.0009999999999994</c:v>
                </c:pt>
                <c:pt idx="597">
                  <c:v>8.0185999999999993</c:v>
                </c:pt>
                <c:pt idx="598">
                  <c:v>8.1776999999999997</c:v>
                </c:pt>
                <c:pt idx="599">
                  <c:v>8.3562999999999992</c:v>
                </c:pt>
                <c:pt idx="600">
                  <c:v>8.2249999999999996</c:v>
                </c:pt>
                <c:pt idx="601">
                  <c:v>8.2667000000000002</c:v>
                </c:pt>
                <c:pt idx="602">
                  <c:v>8.2698</c:v>
                </c:pt>
                <c:pt idx="603">
                  <c:v>8.1555999999999997</c:v>
                </c:pt>
                <c:pt idx="604">
                  <c:v>8.1621000000000006</c:v>
                </c:pt>
                <c:pt idx="605">
                  <c:v>8.0176999999999996</c:v>
                </c:pt>
                <c:pt idx="606">
                  <c:v>7.9701000000000004</c:v>
                </c:pt>
                <c:pt idx="607">
                  <c:v>8.0762999999999998</c:v>
                </c:pt>
                <c:pt idx="608">
                  <c:v>8.1834000000000007</c:v>
                </c:pt>
                <c:pt idx="609">
                  <c:v>8.1595999999999993</c:v>
                </c:pt>
                <c:pt idx="610">
                  <c:v>8.2627000000000006</c:v>
                </c:pt>
                <c:pt idx="611">
                  <c:v>8.3575999999999997</c:v>
                </c:pt>
                <c:pt idx="612">
                  <c:v>8.2626000000000008</c:v>
                </c:pt>
                <c:pt idx="613">
                  <c:v>8.3365000000000009</c:v>
                </c:pt>
                <c:pt idx="614">
                  <c:v>8.3115000000000006</c:v>
                </c:pt>
                <c:pt idx="615">
                  <c:v>8.4161000000000001</c:v>
                </c:pt>
                <c:pt idx="616">
                  <c:v>8.4342000000000006</c:v>
                </c:pt>
                <c:pt idx="617">
                  <c:v>8.2872000000000003</c:v>
                </c:pt>
                <c:pt idx="618">
                  <c:v>8.2703000000000007</c:v>
                </c:pt>
                <c:pt idx="619">
                  <c:v>8.2392000000000003</c:v>
                </c:pt>
                <c:pt idx="620">
                  <c:v>8.1493000000000002</c:v>
                </c:pt>
                <c:pt idx="621">
                  <c:v>8.1244999999999994</c:v>
                </c:pt>
                <c:pt idx="622">
                  <c:v>8.1664999999999992</c:v>
                </c:pt>
                <c:pt idx="623">
                  <c:v>8.1570999999999998</c:v>
                </c:pt>
                <c:pt idx="624">
                  <c:v>8.3270999999999997</c:v>
                </c:pt>
                <c:pt idx="625">
                  <c:v>8.4215</c:v>
                </c:pt>
                <c:pt idx="626">
                  <c:v>8.4335000000000004</c:v>
                </c:pt>
                <c:pt idx="627">
                  <c:v>8.4737000000000009</c:v>
                </c:pt>
                <c:pt idx="628">
                  <c:v>8.4257000000000009</c:v>
                </c:pt>
                <c:pt idx="629">
                  <c:v>8.7431000000000001</c:v>
                </c:pt>
                <c:pt idx="630">
                  <c:v>8.8184000000000005</c:v>
                </c:pt>
                <c:pt idx="631">
                  <c:v>8.8193000000000001</c:v>
                </c:pt>
                <c:pt idx="632">
                  <c:v>8.8583999999999996</c:v>
                </c:pt>
                <c:pt idx="633">
                  <c:v>9.1814999999999998</c:v>
                </c:pt>
                <c:pt idx="634">
                  <c:v>9.1030999999999995</c:v>
                </c:pt>
                <c:pt idx="635">
                  <c:v>9.1765000000000008</c:v>
                </c:pt>
                <c:pt idx="636">
                  <c:v>9.0447000000000006</c:v>
                </c:pt>
                <c:pt idx="637">
                  <c:v>9.1653000000000002</c:v>
                </c:pt>
                <c:pt idx="638">
                  <c:v>9.3172999999999995</c:v>
                </c:pt>
                <c:pt idx="639">
                  <c:v>9.4390000000000001</c:v>
                </c:pt>
                <c:pt idx="640">
                  <c:v>9.5724</c:v>
                </c:pt>
                <c:pt idx="641">
                  <c:v>9.6755999999999993</c:v>
                </c:pt>
                <c:pt idx="642">
                  <c:v>10.039199999999999</c:v>
                </c:pt>
                <c:pt idx="643">
                  <c:v>9.7223000000000006</c:v>
                </c:pt>
                <c:pt idx="644">
                  <c:v>9.6061999999999994</c:v>
                </c:pt>
                <c:pt idx="645">
                  <c:v>9.8290000000000006</c:v>
                </c:pt>
                <c:pt idx="646">
                  <c:v>9.6089000000000002</c:v>
                </c:pt>
                <c:pt idx="647">
                  <c:v>9.4618000000000002</c:v>
                </c:pt>
                <c:pt idx="648">
                  <c:v>9.5060000000000002</c:v>
                </c:pt>
                <c:pt idx="649">
                  <c:v>9.5060000000000002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6F-4FE1-923B-6EE1494DD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41968"/>
        <c:axId val="876434480"/>
      </c:lineChart>
      <c:dateAx>
        <c:axId val="876441968"/>
        <c:scaling>
          <c:orientation val="minMax"/>
        </c:scaling>
        <c:delete val="0"/>
        <c:axPos val="b"/>
        <c:numFmt formatCode="[$-416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6434480"/>
        <c:crosses val="autoZero"/>
        <c:auto val="1"/>
        <c:lblOffset val="100"/>
        <c:baseTimeUnit val="days"/>
        <c:majorUnit val="6"/>
        <c:majorTimeUnit val="months"/>
      </c:dateAx>
      <c:valAx>
        <c:axId val="876434480"/>
        <c:scaling>
          <c:orientation val="minMax"/>
          <c:max val="9.5"/>
          <c:min val="3.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chemeClr val="tx1">
                        <a:lumMod val="65000"/>
                        <a:lumOff val="35000"/>
                      </a:schemeClr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76441968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9160609397944202"/>
          <c:w val="1"/>
          <c:h val="0.1083939060205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4.jpeg"/><Relationship Id="rId7" Type="http://schemas.openxmlformats.org/officeDocument/2006/relationships/image" Target="../media/image7.jpeg"/><Relationship Id="rId2" Type="http://schemas.openxmlformats.org/officeDocument/2006/relationships/image" Target="../media/image3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image" Target="../media/image9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58550</xdr:colOff>
      <xdr:row>3</xdr:row>
      <xdr:rowOff>31750</xdr:rowOff>
    </xdr:from>
    <xdr:to>
      <xdr:col>1</xdr:col>
      <xdr:colOff>205725</xdr:colOff>
      <xdr:row>3</xdr:row>
      <xdr:rowOff>175750</xdr:rowOff>
    </xdr:to>
    <xdr:pic>
      <xdr:nvPicPr>
        <xdr:cNvPr id="5" name="Picture 4" descr="Resultado de imagem para usa flag">
          <a:extLst>
            <a:ext uri="{FF2B5EF4-FFF2-40B4-BE49-F238E27FC236}">
              <a16:creationId xmlns:a16="http://schemas.microsoft.com/office/drawing/2014/main" id="{024C78A7-A9CD-43FD-AA5C-42FD7DCCE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668150" y="641350"/>
          <a:ext cx="144000" cy="144000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5</xdr:row>
      <xdr:rowOff>25400</xdr:rowOff>
    </xdr:from>
    <xdr:to>
      <xdr:col>1</xdr:col>
      <xdr:colOff>205725</xdr:colOff>
      <xdr:row>5</xdr:row>
      <xdr:rowOff>169400</xdr:rowOff>
    </xdr:to>
    <xdr:pic>
      <xdr:nvPicPr>
        <xdr:cNvPr id="6" name="Picture 5" descr="Resultado de imagem para brazil flag">
          <a:extLst>
            <a:ext uri="{FF2B5EF4-FFF2-40B4-BE49-F238E27FC236}">
              <a16:creationId xmlns:a16="http://schemas.microsoft.com/office/drawing/2014/main" id="{A8B377D0-72DA-4818-8647-B8CFF28E2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10414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4</xdr:row>
      <xdr:rowOff>25400</xdr:rowOff>
    </xdr:from>
    <xdr:to>
      <xdr:col>1</xdr:col>
      <xdr:colOff>205725</xdr:colOff>
      <xdr:row>4</xdr:row>
      <xdr:rowOff>169400</xdr:rowOff>
    </xdr:to>
    <xdr:pic>
      <xdr:nvPicPr>
        <xdr:cNvPr id="7" name="Picture 6" descr="Resultado de imagem para europe flag">
          <a:extLst>
            <a:ext uri="{FF2B5EF4-FFF2-40B4-BE49-F238E27FC236}">
              <a16:creationId xmlns:a16="http://schemas.microsoft.com/office/drawing/2014/main" id="{CF49FF71-7852-440C-B6FF-8EF9B0809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668150" y="8382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9</xdr:row>
      <xdr:rowOff>31750</xdr:rowOff>
    </xdr:from>
    <xdr:to>
      <xdr:col>1</xdr:col>
      <xdr:colOff>205725</xdr:colOff>
      <xdr:row>9</xdr:row>
      <xdr:rowOff>175750</xdr:rowOff>
    </xdr:to>
    <xdr:pic>
      <xdr:nvPicPr>
        <xdr:cNvPr id="8" name="Picture 7" descr="Resultado de imagem para china flag">
          <a:extLst>
            <a:ext uri="{FF2B5EF4-FFF2-40B4-BE49-F238E27FC236}">
              <a16:creationId xmlns:a16="http://schemas.microsoft.com/office/drawing/2014/main" id="{6BCD2600-367B-4019-8348-73BD60673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668150" y="1860550"/>
          <a:ext cx="144000" cy="144000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8</xdr:row>
      <xdr:rowOff>25400</xdr:rowOff>
    </xdr:from>
    <xdr:to>
      <xdr:col>1</xdr:col>
      <xdr:colOff>205725</xdr:colOff>
      <xdr:row>8</xdr:row>
      <xdr:rowOff>169400</xdr:rowOff>
    </xdr:to>
    <xdr:pic>
      <xdr:nvPicPr>
        <xdr:cNvPr id="9" name="Picture 8" descr="Resultado de imagem para brazil flag">
          <a:extLst>
            <a:ext uri="{FF2B5EF4-FFF2-40B4-BE49-F238E27FC236}">
              <a16:creationId xmlns:a16="http://schemas.microsoft.com/office/drawing/2014/main" id="{30819018-9530-43DB-9E55-BD9982698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16510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7</xdr:row>
      <xdr:rowOff>25400</xdr:rowOff>
    </xdr:from>
    <xdr:to>
      <xdr:col>1</xdr:col>
      <xdr:colOff>205725</xdr:colOff>
      <xdr:row>7</xdr:row>
      <xdr:rowOff>169400</xdr:rowOff>
    </xdr:to>
    <xdr:pic>
      <xdr:nvPicPr>
        <xdr:cNvPr id="10" name="Picture 9" descr="Resultado de imagem para europe flag">
          <a:extLst>
            <a:ext uri="{FF2B5EF4-FFF2-40B4-BE49-F238E27FC236}">
              <a16:creationId xmlns:a16="http://schemas.microsoft.com/office/drawing/2014/main" id="{2833034A-4558-48B5-A668-3AE2C86B7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668150" y="14478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11</xdr:row>
      <xdr:rowOff>25400</xdr:rowOff>
    </xdr:from>
    <xdr:to>
      <xdr:col>1</xdr:col>
      <xdr:colOff>205725</xdr:colOff>
      <xdr:row>11</xdr:row>
      <xdr:rowOff>169400</xdr:rowOff>
    </xdr:to>
    <xdr:pic>
      <xdr:nvPicPr>
        <xdr:cNvPr id="11" name="Picture 10" descr="Resultado de imagem para usa flag">
          <a:extLst>
            <a:ext uri="{FF2B5EF4-FFF2-40B4-BE49-F238E27FC236}">
              <a16:creationId xmlns:a16="http://schemas.microsoft.com/office/drawing/2014/main" id="{5691AF6E-1D68-4DD6-8C86-AD7470449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668150" y="2260600"/>
          <a:ext cx="144000" cy="144000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12</xdr:row>
      <xdr:rowOff>25400</xdr:rowOff>
    </xdr:from>
    <xdr:to>
      <xdr:col>1</xdr:col>
      <xdr:colOff>205725</xdr:colOff>
      <xdr:row>12</xdr:row>
      <xdr:rowOff>169400</xdr:rowOff>
    </xdr:to>
    <xdr:pic>
      <xdr:nvPicPr>
        <xdr:cNvPr id="12" name="Picture 11" descr="Resultado de imagem para brazil flag">
          <a:extLst>
            <a:ext uri="{FF2B5EF4-FFF2-40B4-BE49-F238E27FC236}">
              <a16:creationId xmlns:a16="http://schemas.microsoft.com/office/drawing/2014/main" id="{BEDEDDF5-82D6-4625-BFBD-3F2CC321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24638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13</xdr:row>
      <xdr:rowOff>31750</xdr:rowOff>
    </xdr:from>
    <xdr:to>
      <xdr:col>1</xdr:col>
      <xdr:colOff>205725</xdr:colOff>
      <xdr:row>13</xdr:row>
      <xdr:rowOff>175750</xdr:rowOff>
    </xdr:to>
    <xdr:pic>
      <xdr:nvPicPr>
        <xdr:cNvPr id="13" name="Picture 12" descr="Resultado de imagem para brazil flag">
          <a:extLst>
            <a:ext uri="{FF2B5EF4-FFF2-40B4-BE49-F238E27FC236}">
              <a16:creationId xmlns:a16="http://schemas.microsoft.com/office/drawing/2014/main" id="{623D8AF4-AFEE-4A36-B3D2-0E9A2654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267335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14</xdr:row>
      <xdr:rowOff>31750</xdr:rowOff>
    </xdr:from>
    <xdr:to>
      <xdr:col>1</xdr:col>
      <xdr:colOff>205725</xdr:colOff>
      <xdr:row>14</xdr:row>
      <xdr:rowOff>175750</xdr:rowOff>
    </xdr:to>
    <xdr:pic>
      <xdr:nvPicPr>
        <xdr:cNvPr id="14" name="Picture 13" descr="Resultado de imagem para brazil flag">
          <a:extLst>
            <a:ext uri="{FF2B5EF4-FFF2-40B4-BE49-F238E27FC236}">
              <a16:creationId xmlns:a16="http://schemas.microsoft.com/office/drawing/2014/main" id="{A456E511-0F77-4621-AF3F-A0FC801FB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287655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58550</xdr:colOff>
      <xdr:row>15</xdr:row>
      <xdr:rowOff>31750</xdr:rowOff>
    </xdr:from>
    <xdr:to>
      <xdr:col>1</xdr:col>
      <xdr:colOff>205725</xdr:colOff>
      <xdr:row>15</xdr:row>
      <xdr:rowOff>175750</xdr:rowOff>
    </xdr:to>
    <xdr:pic>
      <xdr:nvPicPr>
        <xdr:cNvPr id="15" name="Picture 14" descr="Resultado de imagem para brazil flag">
          <a:extLst>
            <a:ext uri="{FF2B5EF4-FFF2-40B4-BE49-F238E27FC236}">
              <a16:creationId xmlns:a16="http://schemas.microsoft.com/office/drawing/2014/main" id="{373FE195-9E7A-4FE2-8347-6431D2931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68150" y="307975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58550</xdr:colOff>
      <xdr:row>24</xdr:row>
      <xdr:rowOff>31750</xdr:rowOff>
    </xdr:from>
    <xdr:ext cx="144000" cy="144000"/>
    <xdr:pic>
      <xdr:nvPicPr>
        <xdr:cNvPr id="16" name="Picture 15" descr="Resultado de imagem para usa flag">
          <a:extLst>
            <a:ext uri="{FF2B5EF4-FFF2-40B4-BE49-F238E27FC236}">
              <a16:creationId xmlns:a16="http://schemas.microsoft.com/office/drawing/2014/main" id="{FDCAE77E-A6EB-45A9-B56D-B8845BF5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639575" y="631825"/>
          <a:ext cx="144000" cy="144000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26</xdr:row>
      <xdr:rowOff>25400</xdr:rowOff>
    </xdr:from>
    <xdr:ext cx="144000" cy="144000"/>
    <xdr:pic>
      <xdr:nvPicPr>
        <xdr:cNvPr id="17" name="Picture 16" descr="Resultado de imagem para brazil flag">
          <a:extLst>
            <a:ext uri="{FF2B5EF4-FFF2-40B4-BE49-F238E27FC236}">
              <a16:creationId xmlns:a16="http://schemas.microsoft.com/office/drawing/2014/main" id="{DE061D9A-3234-45B6-8D50-E0853A74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1025525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25</xdr:row>
      <xdr:rowOff>25400</xdr:rowOff>
    </xdr:from>
    <xdr:ext cx="144000" cy="144000"/>
    <xdr:pic>
      <xdr:nvPicPr>
        <xdr:cNvPr id="18" name="Picture 17" descr="Resultado de imagem para europe flag">
          <a:extLst>
            <a:ext uri="{FF2B5EF4-FFF2-40B4-BE49-F238E27FC236}">
              <a16:creationId xmlns:a16="http://schemas.microsoft.com/office/drawing/2014/main" id="{F08AEA31-6096-4928-8928-B7F8E69DA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639575" y="8255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30</xdr:row>
      <xdr:rowOff>31750</xdr:rowOff>
    </xdr:from>
    <xdr:ext cx="144000" cy="144000"/>
    <xdr:pic>
      <xdr:nvPicPr>
        <xdr:cNvPr id="19" name="Picture 18" descr="Resultado de imagem para china flag">
          <a:extLst>
            <a:ext uri="{FF2B5EF4-FFF2-40B4-BE49-F238E27FC236}">
              <a16:creationId xmlns:a16="http://schemas.microsoft.com/office/drawing/2014/main" id="{80560A76-643C-4756-92F2-A6A41F44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639575" y="1831975"/>
          <a:ext cx="144000" cy="144000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29</xdr:row>
      <xdr:rowOff>25400</xdr:rowOff>
    </xdr:from>
    <xdr:ext cx="144000" cy="144000"/>
    <xdr:pic>
      <xdr:nvPicPr>
        <xdr:cNvPr id="20" name="Picture 19" descr="Resultado de imagem para brazil flag">
          <a:extLst>
            <a:ext uri="{FF2B5EF4-FFF2-40B4-BE49-F238E27FC236}">
              <a16:creationId xmlns:a16="http://schemas.microsoft.com/office/drawing/2014/main" id="{30E70D0E-13C1-4D61-B7CF-087EC92FB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16256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28</xdr:row>
      <xdr:rowOff>25400</xdr:rowOff>
    </xdr:from>
    <xdr:ext cx="144000" cy="144000"/>
    <xdr:pic>
      <xdr:nvPicPr>
        <xdr:cNvPr id="21" name="Picture 20" descr="Resultado de imagem para europe flag">
          <a:extLst>
            <a:ext uri="{FF2B5EF4-FFF2-40B4-BE49-F238E27FC236}">
              <a16:creationId xmlns:a16="http://schemas.microsoft.com/office/drawing/2014/main" id="{C5D4EE2F-91C1-43E5-AAE5-F61421157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639575" y="1425575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32</xdr:row>
      <xdr:rowOff>25400</xdr:rowOff>
    </xdr:from>
    <xdr:ext cx="144000" cy="144000"/>
    <xdr:pic>
      <xdr:nvPicPr>
        <xdr:cNvPr id="22" name="Picture 21" descr="Resultado de imagem para usa flag">
          <a:extLst>
            <a:ext uri="{FF2B5EF4-FFF2-40B4-BE49-F238E27FC236}">
              <a16:creationId xmlns:a16="http://schemas.microsoft.com/office/drawing/2014/main" id="{C210BAFA-D5EB-4712-873A-E4D0219AD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639575" y="2225675"/>
          <a:ext cx="144000" cy="144000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33</xdr:row>
      <xdr:rowOff>25400</xdr:rowOff>
    </xdr:from>
    <xdr:ext cx="144000" cy="144000"/>
    <xdr:pic>
      <xdr:nvPicPr>
        <xdr:cNvPr id="23" name="Picture 22" descr="Resultado de imagem para brazil flag">
          <a:extLst>
            <a:ext uri="{FF2B5EF4-FFF2-40B4-BE49-F238E27FC236}">
              <a16:creationId xmlns:a16="http://schemas.microsoft.com/office/drawing/2014/main" id="{5C881E61-798C-4ED1-AC72-26238072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24257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34</xdr:row>
      <xdr:rowOff>31750</xdr:rowOff>
    </xdr:from>
    <xdr:ext cx="144000" cy="144000"/>
    <xdr:pic>
      <xdr:nvPicPr>
        <xdr:cNvPr id="24" name="Picture 23" descr="Resultado de imagem para brazil flag">
          <a:extLst>
            <a:ext uri="{FF2B5EF4-FFF2-40B4-BE49-F238E27FC236}">
              <a16:creationId xmlns:a16="http://schemas.microsoft.com/office/drawing/2014/main" id="{46AE7644-CF68-40A1-AFF3-8DFAFB609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2632075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35</xdr:row>
      <xdr:rowOff>31750</xdr:rowOff>
    </xdr:from>
    <xdr:ext cx="144000" cy="144000"/>
    <xdr:pic>
      <xdr:nvPicPr>
        <xdr:cNvPr id="25" name="Picture 24" descr="Resultado de imagem para brazil flag">
          <a:extLst>
            <a:ext uri="{FF2B5EF4-FFF2-40B4-BE49-F238E27FC236}">
              <a16:creationId xmlns:a16="http://schemas.microsoft.com/office/drawing/2014/main" id="{06D816E7-8696-4D1A-969D-92C1AA042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2832100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58550</xdr:colOff>
      <xdr:row>36</xdr:row>
      <xdr:rowOff>31750</xdr:rowOff>
    </xdr:from>
    <xdr:ext cx="144000" cy="144000"/>
    <xdr:pic>
      <xdr:nvPicPr>
        <xdr:cNvPr id="26" name="Picture 25" descr="Resultado de imagem para brazil flag">
          <a:extLst>
            <a:ext uri="{FF2B5EF4-FFF2-40B4-BE49-F238E27FC236}">
              <a16:creationId xmlns:a16="http://schemas.microsoft.com/office/drawing/2014/main" id="{F2552672-4418-499D-A599-31875C28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639575" y="3032125"/>
          <a:ext cx="144000" cy="14400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40929</xdr:colOff>
      <xdr:row>6</xdr:row>
      <xdr:rowOff>31750</xdr:rowOff>
    </xdr:from>
    <xdr:to>
      <xdr:col>3</xdr:col>
      <xdr:colOff>188104</xdr:colOff>
      <xdr:row>6</xdr:row>
      <xdr:rowOff>178959</xdr:rowOff>
    </xdr:to>
    <xdr:pic>
      <xdr:nvPicPr>
        <xdr:cNvPr id="2" name="Picture 1" descr="Resultado de imagem para usa flag">
          <a:extLst>
            <a:ext uri="{FF2B5EF4-FFF2-40B4-BE49-F238E27FC236}">
              <a16:creationId xmlns:a16="http://schemas.microsoft.com/office/drawing/2014/main" id="{8DAE801E-9CE1-4C44-94C4-5EE35A4B4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856269" y="793750"/>
          <a:ext cx="147175" cy="147209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7</xdr:row>
      <xdr:rowOff>24342</xdr:rowOff>
    </xdr:from>
    <xdr:to>
      <xdr:col>3</xdr:col>
      <xdr:colOff>188104</xdr:colOff>
      <xdr:row>7</xdr:row>
      <xdr:rowOff>171551</xdr:rowOff>
    </xdr:to>
    <xdr:pic>
      <xdr:nvPicPr>
        <xdr:cNvPr id="3" name="Picture 2" descr="Resultado de imagem para europe flag">
          <a:extLst>
            <a:ext uri="{FF2B5EF4-FFF2-40B4-BE49-F238E27FC236}">
              <a16:creationId xmlns:a16="http://schemas.microsoft.com/office/drawing/2014/main" id="{148C6B46-CE84-4B16-A3FA-C42798005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856269" y="984462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8</xdr:row>
      <xdr:rowOff>16934</xdr:rowOff>
    </xdr:from>
    <xdr:to>
      <xdr:col>3</xdr:col>
      <xdr:colOff>188104</xdr:colOff>
      <xdr:row>8</xdr:row>
      <xdr:rowOff>164143</xdr:rowOff>
    </xdr:to>
    <xdr:pic>
      <xdr:nvPicPr>
        <xdr:cNvPr id="4" name="Picture 3" descr="Resultado de imagem para china flag">
          <a:extLst>
            <a:ext uri="{FF2B5EF4-FFF2-40B4-BE49-F238E27FC236}">
              <a16:creationId xmlns:a16="http://schemas.microsoft.com/office/drawing/2014/main" id="{36A0648E-765C-4574-8A34-66AF75244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856269" y="1175174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13</xdr:row>
      <xdr:rowOff>15875</xdr:rowOff>
    </xdr:from>
    <xdr:to>
      <xdr:col>3</xdr:col>
      <xdr:colOff>188104</xdr:colOff>
      <xdr:row>13</xdr:row>
      <xdr:rowOff>172610</xdr:rowOff>
    </xdr:to>
    <xdr:pic>
      <xdr:nvPicPr>
        <xdr:cNvPr id="5" name="Picture 4" descr="Resultado de imagem para brazil flag">
          <a:extLst>
            <a:ext uri="{FF2B5EF4-FFF2-40B4-BE49-F238E27FC236}">
              <a16:creationId xmlns:a16="http://schemas.microsoft.com/office/drawing/2014/main" id="{7B6DBB9F-5BF7-41E8-98D7-DC35182F2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856269" y="2164715"/>
          <a:ext cx="147175" cy="156735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11</xdr:row>
      <xdr:rowOff>25400</xdr:rowOff>
    </xdr:from>
    <xdr:to>
      <xdr:col>3</xdr:col>
      <xdr:colOff>188104</xdr:colOff>
      <xdr:row>11</xdr:row>
      <xdr:rowOff>172609</xdr:rowOff>
    </xdr:to>
    <xdr:pic>
      <xdr:nvPicPr>
        <xdr:cNvPr id="6" name="Picture 5" descr="Resultado de imagem para europe flag">
          <a:extLst>
            <a:ext uri="{FF2B5EF4-FFF2-40B4-BE49-F238E27FC236}">
              <a16:creationId xmlns:a16="http://schemas.microsoft.com/office/drawing/2014/main" id="{8A0C0619-7EDB-4EC4-BC55-30193C096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856269" y="1778000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12</xdr:row>
      <xdr:rowOff>20637</xdr:rowOff>
    </xdr:from>
    <xdr:to>
      <xdr:col>3</xdr:col>
      <xdr:colOff>188104</xdr:colOff>
      <xdr:row>12</xdr:row>
      <xdr:rowOff>167846</xdr:rowOff>
    </xdr:to>
    <xdr:pic>
      <xdr:nvPicPr>
        <xdr:cNvPr id="10" name="Picture 9" descr="Resultado de imagem para china flag">
          <a:extLst>
            <a:ext uri="{FF2B5EF4-FFF2-40B4-BE49-F238E27FC236}">
              <a16:creationId xmlns:a16="http://schemas.microsoft.com/office/drawing/2014/main" id="{6E12708E-55ED-4758-A3E6-1AB54B514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856269" y="1971357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40929</xdr:colOff>
      <xdr:row>9</xdr:row>
      <xdr:rowOff>9525</xdr:rowOff>
    </xdr:from>
    <xdr:to>
      <xdr:col>3</xdr:col>
      <xdr:colOff>188104</xdr:colOff>
      <xdr:row>9</xdr:row>
      <xdr:rowOff>156735</xdr:rowOff>
    </xdr:to>
    <xdr:pic>
      <xdr:nvPicPr>
        <xdr:cNvPr id="11" name="Picture 10" descr="Resultado de imagem para brazil flag">
          <a:extLst>
            <a:ext uri="{FF2B5EF4-FFF2-40B4-BE49-F238E27FC236}">
              <a16:creationId xmlns:a16="http://schemas.microsoft.com/office/drawing/2014/main" id="{0DF5F974-25BD-4BD1-A87D-DF6481BC6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856269" y="1365885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6</xdr:row>
      <xdr:rowOff>31750</xdr:rowOff>
    </xdr:from>
    <xdr:to>
      <xdr:col>11</xdr:col>
      <xdr:colOff>193727</xdr:colOff>
      <xdr:row>6</xdr:row>
      <xdr:rowOff>178959</xdr:rowOff>
    </xdr:to>
    <xdr:pic>
      <xdr:nvPicPr>
        <xdr:cNvPr id="12" name="Picture 11" descr="Resultado de imagem para usa flag">
          <a:extLst>
            <a:ext uri="{FF2B5EF4-FFF2-40B4-BE49-F238E27FC236}">
              <a16:creationId xmlns:a16="http://schemas.microsoft.com/office/drawing/2014/main" id="{5B37EE50-F8D6-487A-9DFD-854834BAC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4763332" y="793750"/>
          <a:ext cx="147175" cy="147209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7</xdr:row>
      <xdr:rowOff>21641</xdr:rowOff>
    </xdr:from>
    <xdr:to>
      <xdr:col>11</xdr:col>
      <xdr:colOff>193727</xdr:colOff>
      <xdr:row>7</xdr:row>
      <xdr:rowOff>168850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C911CBE4-4701-4BBF-B619-20D2E13F4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07" r="20007"/>
        <a:stretch/>
      </xdr:blipFill>
      <xdr:spPr bwMode="auto">
        <a:xfrm>
          <a:off x="4763332" y="981761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9</xdr:row>
      <xdr:rowOff>9525</xdr:rowOff>
    </xdr:from>
    <xdr:to>
      <xdr:col>11</xdr:col>
      <xdr:colOff>193727</xdr:colOff>
      <xdr:row>9</xdr:row>
      <xdr:rowOff>156735</xdr:rowOff>
    </xdr:to>
    <xdr:pic>
      <xdr:nvPicPr>
        <xdr:cNvPr id="15" name="Picture 14" descr="Resultado de imagem para brazil flag">
          <a:extLst>
            <a:ext uri="{FF2B5EF4-FFF2-40B4-BE49-F238E27FC236}">
              <a16:creationId xmlns:a16="http://schemas.microsoft.com/office/drawing/2014/main" id="{65BE581B-9064-495A-A295-E5B96681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4763332" y="1365885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13</xdr:row>
      <xdr:rowOff>15875</xdr:rowOff>
    </xdr:from>
    <xdr:to>
      <xdr:col>11</xdr:col>
      <xdr:colOff>193727</xdr:colOff>
      <xdr:row>13</xdr:row>
      <xdr:rowOff>172610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C13F8D4C-2292-4BE1-AD1B-617F6830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50" r="3050"/>
        <a:stretch/>
      </xdr:blipFill>
      <xdr:spPr bwMode="auto">
        <a:xfrm>
          <a:off x="4763332" y="2164715"/>
          <a:ext cx="147175" cy="156735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11</xdr:row>
      <xdr:rowOff>25400</xdr:rowOff>
    </xdr:from>
    <xdr:to>
      <xdr:col>11</xdr:col>
      <xdr:colOff>193727</xdr:colOff>
      <xdr:row>11</xdr:row>
      <xdr:rowOff>172609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9D5E84CB-D5F8-4EFC-856B-D017CA07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" r="12"/>
        <a:stretch/>
      </xdr:blipFill>
      <xdr:spPr bwMode="auto">
        <a:xfrm>
          <a:off x="4763332" y="1778000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12</xdr:row>
      <xdr:rowOff>20637</xdr:rowOff>
    </xdr:from>
    <xdr:to>
      <xdr:col>11</xdr:col>
      <xdr:colOff>193727</xdr:colOff>
      <xdr:row>12</xdr:row>
      <xdr:rowOff>167846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1F1375B4-C8CA-433C-8037-3944D6F2F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" r="12"/>
        <a:stretch/>
      </xdr:blipFill>
      <xdr:spPr bwMode="auto">
        <a:xfrm>
          <a:off x="4763332" y="1971357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46552</xdr:colOff>
      <xdr:row>8</xdr:row>
      <xdr:rowOff>17320</xdr:rowOff>
    </xdr:from>
    <xdr:to>
      <xdr:col>11</xdr:col>
      <xdr:colOff>193727</xdr:colOff>
      <xdr:row>8</xdr:row>
      <xdr:rowOff>164530</xdr:rowOff>
    </xdr:to>
    <xdr:pic>
      <xdr:nvPicPr>
        <xdr:cNvPr id="19" name="Picture 18" descr="Resultado de imagem para brazil flag">
          <a:extLst>
            <a:ext uri="{FF2B5EF4-FFF2-40B4-BE49-F238E27FC236}">
              <a16:creationId xmlns:a16="http://schemas.microsoft.com/office/drawing/2014/main" id="{15665F0F-2A1D-4FC2-AF16-592519532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4763332" y="1175560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40929</xdr:colOff>
      <xdr:row>18</xdr:row>
      <xdr:rowOff>31750</xdr:rowOff>
    </xdr:from>
    <xdr:ext cx="147175" cy="147209"/>
    <xdr:pic>
      <xdr:nvPicPr>
        <xdr:cNvPr id="34" name="Picture 33" descr="Resultado de imagem para usa flag">
          <a:extLst>
            <a:ext uri="{FF2B5EF4-FFF2-40B4-BE49-F238E27FC236}">
              <a16:creationId xmlns:a16="http://schemas.microsoft.com/office/drawing/2014/main" id="{111312B5-7150-4312-9B55-84B1784E4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780069" y="801370"/>
          <a:ext cx="147175" cy="147209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19</xdr:row>
      <xdr:rowOff>24342</xdr:rowOff>
    </xdr:from>
    <xdr:ext cx="147175" cy="147209"/>
    <xdr:pic>
      <xdr:nvPicPr>
        <xdr:cNvPr id="35" name="Picture 34" descr="Resultado de imagem para europe flag">
          <a:extLst>
            <a:ext uri="{FF2B5EF4-FFF2-40B4-BE49-F238E27FC236}">
              <a16:creationId xmlns:a16="http://schemas.microsoft.com/office/drawing/2014/main" id="{D0618D8B-FC71-4C34-96C9-417882BE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780069" y="992082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20</xdr:row>
      <xdr:rowOff>16934</xdr:rowOff>
    </xdr:from>
    <xdr:ext cx="147175" cy="147209"/>
    <xdr:pic>
      <xdr:nvPicPr>
        <xdr:cNvPr id="36" name="Picture 35" descr="Resultado de imagem para china flag">
          <a:extLst>
            <a:ext uri="{FF2B5EF4-FFF2-40B4-BE49-F238E27FC236}">
              <a16:creationId xmlns:a16="http://schemas.microsoft.com/office/drawing/2014/main" id="{2505E09A-2D6C-4209-8414-CAF4E55E0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780069" y="1182794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25</xdr:row>
      <xdr:rowOff>15875</xdr:rowOff>
    </xdr:from>
    <xdr:ext cx="147175" cy="156735"/>
    <xdr:pic>
      <xdr:nvPicPr>
        <xdr:cNvPr id="37" name="Picture 36" descr="Resultado de imagem para brazil flag">
          <a:extLst>
            <a:ext uri="{FF2B5EF4-FFF2-40B4-BE49-F238E27FC236}">
              <a16:creationId xmlns:a16="http://schemas.microsoft.com/office/drawing/2014/main" id="{D72FB1FF-193A-4412-AB3E-4B682D50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780069" y="2172335"/>
          <a:ext cx="147175" cy="156735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23</xdr:row>
      <xdr:rowOff>25400</xdr:rowOff>
    </xdr:from>
    <xdr:ext cx="147175" cy="147209"/>
    <xdr:pic>
      <xdr:nvPicPr>
        <xdr:cNvPr id="38" name="Picture 37" descr="Resultado de imagem para europe flag">
          <a:extLst>
            <a:ext uri="{FF2B5EF4-FFF2-40B4-BE49-F238E27FC236}">
              <a16:creationId xmlns:a16="http://schemas.microsoft.com/office/drawing/2014/main" id="{58431ECC-ADAA-44A7-A55E-A69C376E6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641" r="16641"/>
        <a:stretch>
          <a:fillRect/>
        </a:stretch>
      </xdr:blipFill>
      <xdr:spPr bwMode="auto">
        <a:xfrm>
          <a:off x="780069" y="1785620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24</xdr:row>
      <xdr:rowOff>20637</xdr:rowOff>
    </xdr:from>
    <xdr:ext cx="147175" cy="147209"/>
    <xdr:pic>
      <xdr:nvPicPr>
        <xdr:cNvPr id="39" name="Picture 38" descr="Resultado de imagem para china flag">
          <a:extLst>
            <a:ext uri="{FF2B5EF4-FFF2-40B4-BE49-F238E27FC236}">
              <a16:creationId xmlns:a16="http://schemas.microsoft.com/office/drawing/2014/main" id="{A91180D2-DB99-4777-B73D-B4D14942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3300"/>
        <a:stretch>
          <a:fillRect/>
        </a:stretch>
      </xdr:blipFill>
      <xdr:spPr bwMode="auto">
        <a:xfrm>
          <a:off x="780069" y="1978977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40929</xdr:colOff>
      <xdr:row>21</xdr:row>
      <xdr:rowOff>9525</xdr:rowOff>
    </xdr:from>
    <xdr:ext cx="147175" cy="147210"/>
    <xdr:pic>
      <xdr:nvPicPr>
        <xdr:cNvPr id="40" name="Picture 39" descr="Resultado de imagem para brazil flag">
          <a:extLst>
            <a:ext uri="{FF2B5EF4-FFF2-40B4-BE49-F238E27FC236}">
              <a16:creationId xmlns:a16="http://schemas.microsoft.com/office/drawing/2014/main" id="{5B8BF056-C44F-468A-8D6B-41AEAD1E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780069" y="1373505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27</xdr:row>
      <xdr:rowOff>31750</xdr:rowOff>
    </xdr:from>
    <xdr:ext cx="147175" cy="147209"/>
    <xdr:pic>
      <xdr:nvPicPr>
        <xdr:cNvPr id="48" name="Picture 47" descr="Resultado de imagem para usa flag">
          <a:extLst>
            <a:ext uri="{FF2B5EF4-FFF2-40B4-BE49-F238E27FC236}">
              <a16:creationId xmlns:a16="http://schemas.microsoft.com/office/drawing/2014/main" id="{995E7CD5-D0E5-4582-A217-61E3CEA3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10" r="34129" b="10"/>
        <a:stretch>
          <a:fillRect/>
        </a:stretch>
      </xdr:blipFill>
      <xdr:spPr bwMode="auto">
        <a:xfrm>
          <a:off x="5159572" y="3178810"/>
          <a:ext cx="147175" cy="147209"/>
        </a:xfrm>
        <a:custGeom>
          <a:avLst/>
          <a:gdLst>
            <a:gd name="connsiteX0" fmla="*/ 1504800 w 3009600"/>
            <a:gd name="connsiteY0" fmla="*/ 0 h 3009600"/>
            <a:gd name="connsiteX1" fmla="*/ 3009600 w 3009600"/>
            <a:gd name="connsiteY1" fmla="*/ 1504800 h 3009600"/>
            <a:gd name="connsiteX2" fmla="*/ 1504800 w 3009600"/>
            <a:gd name="connsiteY2" fmla="*/ 3009600 h 3009600"/>
            <a:gd name="connsiteX3" fmla="*/ 0 w 3009600"/>
            <a:gd name="connsiteY3" fmla="*/ 1504800 h 3009600"/>
            <a:gd name="connsiteX4" fmla="*/ 1504800 w 3009600"/>
            <a:gd name="connsiteY4" fmla="*/ 0 h 30096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009600" h="3009600">
              <a:moveTo>
                <a:pt x="1504800" y="0"/>
              </a:moveTo>
              <a:cubicBezTo>
                <a:pt x="2335878" y="0"/>
                <a:pt x="3009600" y="673722"/>
                <a:pt x="3009600" y="1504800"/>
              </a:cubicBezTo>
              <a:cubicBezTo>
                <a:pt x="3009600" y="2335878"/>
                <a:pt x="2335878" y="3009600"/>
                <a:pt x="1504800" y="3009600"/>
              </a:cubicBezTo>
              <a:cubicBezTo>
                <a:pt x="673722" y="3009600"/>
                <a:pt x="0" y="2335878"/>
                <a:pt x="0" y="1504800"/>
              </a:cubicBezTo>
              <a:cubicBezTo>
                <a:pt x="0" y="673722"/>
                <a:pt x="673722" y="0"/>
                <a:pt x="15048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28</xdr:row>
      <xdr:rowOff>21641</xdr:rowOff>
    </xdr:from>
    <xdr:ext cx="147175" cy="147209"/>
    <xdr:pic>
      <xdr:nvPicPr>
        <xdr:cNvPr id="49" name="Picture 48">
          <a:extLst>
            <a:ext uri="{FF2B5EF4-FFF2-40B4-BE49-F238E27FC236}">
              <a16:creationId xmlns:a16="http://schemas.microsoft.com/office/drawing/2014/main" id="{DB6E3CFE-B010-454F-B4C1-F320049DA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07" r="20007"/>
        <a:stretch/>
      </xdr:blipFill>
      <xdr:spPr bwMode="auto">
        <a:xfrm>
          <a:off x="5159572" y="3366821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30</xdr:row>
      <xdr:rowOff>9525</xdr:rowOff>
    </xdr:from>
    <xdr:ext cx="147175" cy="147210"/>
    <xdr:pic>
      <xdr:nvPicPr>
        <xdr:cNvPr id="50" name="Picture 49" descr="Resultado de imagem para brazil flag">
          <a:extLst>
            <a:ext uri="{FF2B5EF4-FFF2-40B4-BE49-F238E27FC236}">
              <a16:creationId xmlns:a16="http://schemas.microsoft.com/office/drawing/2014/main" id="{0166B476-B28B-4033-9574-2D692A98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5159572" y="3750945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34</xdr:row>
      <xdr:rowOff>15875</xdr:rowOff>
    </xdr:from>
    <xdr:ext cx="147175" cy="156735"/>
    <xdr:pic>
      <xdr:nvPicPr>
        <xdr:cNvPr id="51" name="Picture 50">
          <a:extLst>
            <a:ext uri="{FF2B5EF4-FFF2-40B4-BE49-F238E27FC236}">
              <a16:creationId xmlns:a16="http://schemas.microsoft.com/office/drawing/2014/main" id="{11C790BE-43DE-49AC-8B84-FAB876912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50" r="3050"/>
        <a:stretch/>
      </xdr:blipFill>
      <xdr:spPr bwMode="auto">
        <a:xfrm>
          <a:off x="5159572" y="4549775"/>
          <a:ext cx="147175" cy="156735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32</xdr:row>
      <xdr:rowOff>25400</xdr:rowOff>
    </xdr:from>
    <xdr:ext cx="147175" cy="147209"/>
    <xdr:pic>
      <xdr:nvPicPr>
        <xdr:cNvPr id="52" name="Picture 51">
          <a:extLst>
            <a:ext uri="{FF2B5EF4-FFF2-40B4-BE49-F238E27FC236}">
              <a16:creationId xmlns:a16="http://schemas.microsoft.com/office/drawing/2014/main" id="{8D503BCD-456A-49BD-81F3-EC5DDE686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" r="12"/>
        <a:stretch/>
      </xdr:blipFill>
      <xdr:spPr bwMode="auto">
        <a:xfrm>
          <a:off x="5159572" y="4163060"/>
          <a:ext cx="147175" cy="147209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33</xdr:row>
      <xdr:rowOff>20637</xdr:rowOff>
    </xdr:from>
    <xdr:ext cx="147175" cy="147209"/>
    <xdr:pic>
      <xdr:nvPicPr>
        <xdr:cNvPr id="53" name="Picture 52">
          <a:extLst>
            <a:ext uri="{FF2B5EF4-FFF2-40B4-BE49-F238E27FC236}">
              <a16:creationId xmlns:a16="http://schemas.microsoft.com/office/drawing/2014/main" id="{8B38F60E-BCA2-4CC5-9206-7A1B983D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" r="12"/>
        <a:stretch/>
      </xdr:blipFill>
      <xdr:spPr bwMode="auto">
        <a:xfrm>
          <a:off x="5159572" y="4356417"/>
          <a:ext cx="147175" cy="147209"/>
        </a:xfrm>
        <a:custGeom>
          <a:avLst/>
          <a:gdLst>
            <a:gd name="connsiteX0" fmla="*/ 1366671 w 2733342"/>
            <a:gd name="connsiteY0" fmla="*/ 0 h 2733340"/>
            <a:gd name="connsiteX1" fmla="*/ 2733342 w 2733342"/>
            <a:gd name="connsiteY1" fmla="*/ 1366670 h 2733340"/>
            <a:gd name="connsiteX2" fmla="*/ 1366671 w 2733342"/>
            <a:gd name="connsiteY2" fmla="*/ 2733340 h 2733340"/>
            <a:gd name="connsiteX3" fmla="*/ 0 w 2733342"/>
            <a:gd name="connsiteY3" fmla="*/ 1366670 h 2733340"/>
            <a:gd name="connsiteX4" fmla="*/ 1366671 w 2733342"/>
            <a:gd name="connsiteY4" fmla="*/ 0 h 27333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2733342" h="2733340">
              <a:moveTo>
                <a:pt x="1366671" y="0"/>
              </a:moveTo>
              <a:cubicBezTo>
                <a:pt x="2121463" y="0"/>
                <a:pt x="2733342" y="611879"/>
                <a:pt x="2733342" y="1366670"/>
              </a:cubicBezTo>
              <a:cubicBezTo>
                <a:pt x="2733342" y="2121461"/>
                <a:pt x="2121463" y="2733340"/>
                <a:pt x="1366671" y="2733340"/>
              </a:cubicBezTo>
              <a:cubicBezTo>
                <a:pt x="611879" y="2733340"/>
                <a:pt x="0" y="2121461"/>
                <a:pt x="0" y="1366670"/>
              </a:cubicBezTo>
              <a:cubicBezTo>
                <a:pt x="0" y="611879"/>
                <a:pt x="611879" y="0"/>
                <a:pt x="1366671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46552</xdr:colOff>
      <xdr:row>29</xdr:row>
      <xdr:rowOff>17320</xdr:rowOff>
    </xdr:from>
    <xdr:ext cx="147175" cy="147210"/>
    <xdr:pic>
      <xdr:nvPicPr>
        <xdr:cNvPr id="54" name="Picture 53" descr="Resultado de imagem para brazil flag">
          <a:extLst>
            <a:ext uri="{FF2B5EF4-FFF2-40B4-BE49-F238E27FC236}">
              <a16:creationId xmlns:a16="http://schemas.microsoft.com/office/drawing/2014/main" id="{83832C5C-B75B-4E54-9B3C-66BE36A2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001" r="15001"/>
        <a:stretch>
          <a:fillRect/>
        </a:stretch>
      </xdr:blipFill>
      <xdr:spPr bwMode="auto">
        <a:xfrm>
          <a:off x="5159572" y="3560620"/>
          <a:ext cx="147175" cy="147210"/>
        </a:xfrm>
        <a:custGeom>
          <a:avLst/>
          <a:gdLst>
            <a:gd name="connsiteX0" fmla="*/ 1800000 w 3600000"/>
            <a:gd name="connsiteY0" fmla="*/ 0 h 3600000"/>
            <a:gd name="connsiteX1" fmla="*/ 3600000 w 3600000"/>
            <a:gd name="connsiteY1" fmla="*/ 1800000 h 3600000"/>
            <a:gd name="connsiteX2" fmla="*/ 1800000 w 3600000"/>
            <a:gd name="connsiteY2" fmla="*/ 3600000 h 3600000"/>
            <a:gd name="connsiteX3" fmla="*/ 0 w 3600000"/>
            <a:gd name="connsiteY3" fmla="*/ 1800000 h 3600000"/>
            <a:gd name="connsiteX4" fmla="*/ 1800000 w 3600000"/>
            <a:gd name="connsiteY4" fmla="*/ 0 h 360000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3600000" h="3600000">
              <a:moveTo>
                <a:pt x="1800000" y="0"/>
              </a:moveTo>
              <a:cubicBezTo>
                <a:pt x="2794113" y="0"/>
                <a:pt x="3600000" y="805887"/>
                <a:pt x="3600000" y="1800000"/>
              </a:cubicBezTo>
              <a:cubicBezTo>
                <a:pt x="3600000" y="2794113"/>
                <a:pt x="2794113" y="3600000"/>
                <a:pt x="1800000" y="3600000"/>
              </a:cubicBezTo>
              <a:cubicBezTo>
                <a:pt x="805887" y="3600000"/>
                <a:pt x="0" y="2794113"/>
                <a:pt x="0" y="1800000"/>
              </a:cubicBezTo>
              <a:cubicBezTo>
                <a:pt x="0" y="805887"/>
                <a:pt x="805887" y="0"/>
                <a:pt x="1800000" y="0"/>
              </a:cubicBezTo>
              <a:close/>
            </a:path>
          </a:pathLst>
        </a:custGeom>
        <a:noFill/>
        <a:ln>
          <a:solidFill>
            <a:srgbClr val="DEDEDE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381000</xdr:colOff>
      <xdr:row>4</xdr:row>
      <xdr:rowOff>101600</xdr:rowOff>
    </xdr:from>
    <xdr:to>
      <xdr:col>11</xdr:col>
      <xdr:colOff>429000</xdr:colOff>
      <xdr:row>13</xdr:row>
      <xdr:rowOff>21500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8EACF1-F072-47A9-A9F6-529D917DEE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0</xdr:rowOff>
    </xdr:from>
    <xdr:to>
      <xdr:col>10</xdr:col>
      <xdr:colOff>48000</xdr:colOff>
      <xdr:row>13</xdr:row>
      <xdr:rowOff>110400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E5F22F-7A84-4E0E-A927-F743EE7229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850900</xdr:colOff>
      <xdr:row>4</xdr:row>
      <xdr:rowOff>117475</xdr:rowOff>
    </xdr:from>
    <xdr:to>
      <xdr:col>7</xdr:col>
      <xdr:colOff>403600</xdr:colOff>
      <xdr:row>13</xdr:row>
      <xdr:rowOff>37375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10BA84-3EC6-4F8E-9B96-F11109983F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7</xdr:row>
      <xdr:rowOff>85725</xdr:rowOff>
    </xdr:from>
    <xdr:to>
      <xdr:col>9</xdr:col>
      <xdr:colOff>562350</xdr:colOff>
      <xdr:row>16</xdr:row>
      <xdr:rowOff>5625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4C3AFC-0D67-4F33-A205-002509F37A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91B0A-6272-4523-9007-18FE1A9263E7}">
  <sheetPr codeName="Planilha1"/>
  <dimension ref="A1:V700"/>
  <sheetViews>
    <sheetView workbookViewId="0">
      <pane xSplit="1" ySplit="6" topLeftCell="B684" activePane="bottomRight" state="frozen"/>
      <selection pane="topRight" activeCell="B1" sqref="B1"/>
      <selection pane="bottomLeft" activeCell="A7" sqref="A7"/>
      <selection pane="bottomRight" activeCell="I694" sqref="I694"/>
    </sheetView>
  </sheetViews>
  <sheetFormatPr defaultRowHeight="15" x14ac:dyDescent="0.25"/>
  <cols>
    <col min="1" max="1" width="12.42578125" style="40" bestFit="1" customWidth="1"/>
    <col min="2" max="2" width="11.7109375" style="21" bestFit="1" customWidth="1"/>
    <col min="3" max="3" width="9.7109375" style="21" bestFit="1" customWidth="1"/>
    <col min="4" max="4" width="11.7109375" style="21" bestFit="1" customWidth="1"/>
    <col min="5" max="5" width="10.42578125" style="21" bestFit="1" customWidth="1"/>
    <col min="6" max="6" width="10" style="21" bestFit="1" customWidth="1"/>
    <col min="7" max="7" width="10.42578125" style="21" bestFit="1" customWidth="1"/>
    <col min="8" max="8" width="9.42578125" style="21" bestFit="1" customWidth="1"/>
    <col min="9" max="10" width="13.42578125" style="21" bestFit="1" customWidth="1"/>
    <col min="11" max="11" width="20.7109375" style="21" bestFit="1" customWidth="1"/>
    <col min="12" max="12" width="22.7109375" style="21" bestFit="1" customWidth="1"/>
    <col min="13" max="13" width="10.7109375" style="21" bestFit="1" customWidth="1"/>
    <col min="14" max="14" width="10.42578125" style="21" bestFit="1" customWidth="1"/>
    <col min="15" max="15" width="10.7109375" style="21" bestFit="1" customWidth="1"/>
    <col min="16" max="17" width="10.42578125" style="21" bestFit="1" customWidth="1"/>
    <col min="18" max="19" width="8.7109375" style="21"/>
  </cols>
  <sheetData>
    <row r="1" spans="1:22" x14ac:dyDescent="0.25">
      <c r="A1" s="40" t="s">
        <v>0</v>
      </c>
      <c r="B1" s="33">
        <v>43466</v>
      </c>
    </row>
    <row r="2" spans="1:22" x14ac:dyDescent="0.25">
      <c r="A2" s="40" t="s">
        <v>1</v>
      </c>
    </row>
    <row r="3" spans="1:22" x14ac:dyDescent="0.25">
      <c r="A3" s="40" t="s">
        <v>55</v>
      </c>
      <c r="B3" s="21" t="s">
        <v>56</v>
      </c>
    </row>
    <row r="4" spans="1:22" x14ac:dyDescent="0.25">
      <c r="B4" s="21" t="s">
        <v>38</v>
      </c>
      <c r="C4" s="21" t="s">
        <v>8</v>
      </c>
      <c r="D4" s="21" t="s">
        <v>5</v>
      </c>
      <c r="E4" s="21" t="s">
        <v>11</v>
      </c>
      <c r="F4" s="21" t="s">
        <v>10</v>
      </c>
      <c r="G4" s="21" t="s">
        <v>12</v>
      </c>
      <c r="H4" s="21" t="s">
        <v>36</v>
      </c>
      <c r="I4" s="21" t="s">
        <v>31</v>
      </c>
      <c r="J4" s="21" t="s">
        <v>32</v>
      </c>
      <c r="K4" s="21" t="s">
        <v>33</v>
      </c>
      <c r="L4" s="21" t="s">
        <v>57</v>
      </c>
      <c r="M4" s="21" t="s">
        <v>34</v>
      </c>
      <c r="N4" s="21" t="s">
        <v>35</v>
      </c>
      <c r="O4" s="21" t="s">
        <v>38</v>
      </c>
      <c r="P4" s="21" t="s">
        <v>58</v>
      </c>
      <c r="Q4" s="21" t="s">
        <v>7</v>
      </c>
      <c r="R4" s="21" t="s">
        <v>70</v>
      </c>
      <c r="S4" s="21" t="s">
        <v>71</v>
      </c>
      <c r="T4" s="21" t="s">
        <v>72</v>
      </c>
      <c r="U4" s="21" t="s">
        <v>73</v>
      </c>
      <c r="V4" t="s">
        <v>74</v>
      </c>
    </row>
    <row r="5" spans="1:22" x14ac:dyDescent="0.25">
      <c r="A5" s="40">
        <v>1</v>
      </c>
      <c r="B5" s="21">
        <f>+A5+1</f>
        <v>2</v>
      </c>
      <c r="C5" s="21">
        <f t="shared" ref="C5:R5" si="0">+B5+1</f>
        <v>3</v>
      </c>
      <c r="D5" s="21">
        <f t="shared" si="0"/>
        <v>4</v>
      </c>
      <c r="E5" s="21">
        <f t="shared" si="0"/>
        <v>5</v>
      </c>
      <c r="F5" s="21">
        <f t="shared" si="0"/>
        <v>6</v>
      </c>
      <c r="G5" s="21">
        <f t="shared" si="0"/>
        <v>7</v>
      </c>
      <c r="H5" s="21">
        <f t="shared" si="0"/>
        <v>8</v>
      </c>
      <c r="I5" s="21">
        <f t="shared" si="0"/>
        <v>9</v>
      </c>
      <c r="J5" s="21">
        <f t="shared" si="0"/>
        <v>10</v>
      </c>
      <c r="K5" s="21">
        <f t="shared" si="0"/>
        <v>11</v>
      </c>
      <c r="L5" s="21">
        <f t="shared" si="0"/>
        <v>12</v>
      </c>
      <c r="M5" s="21">
        <f t="shared" si="0"/>
        <v>13</v>
      </c>
      <c r="N5" s="21">
        <f t="shared" si="0"/>
        <v>14</v>
      </c>
      <c r="O5" s="21">
        <f t="shared" si="0"/>
        <v>15</v>
      </c>
      <c r="P5" s="21">
        <f t="shared" si="0"/>
        <v>16</v>
      </c>
      <c r="Q5" s="21">
        <f t="shared" si="0"/>
        <v>17</v>
      </c>
      <c r="R5" s="21">
        <f t="shared" si="0"/>
        <v>18</v>
      </c>
      <c r="S5" s="21">
        <f t="shared" ref="S5:U5" si="1">+R5+1</f>
        <v>19</v>
      </c>
      <c r="T5" s="21">
        <f t="shared" si="1"/>
        <v>20</v>
      </c>
      <c r="U5" s="21">
        <f t="shared" si="1"/>
        <v>21</v>
      </c>
      <c r="V5" s="21">
        <f t="shared" ref="V5" si="2">+U5+1</f>
        <v>22</v>
      </c>
    </row>
    <row r="6" spans="1:22" x14ac:dyDescent="0.25">
      <c r="A6" s="40" t="s">
        <v>2</v>
      </c>
      <c r="B6" s="21" t="s">
        <v>9</v>
      </c>
      <c r="C6" s="21" t="s">
        <v>9</v>
      </c>
      <c r="D6" s="21" t="s">
        <v>9</v>
      </c>
      <c r="E6" s="21" t="s">
        <v>9</v>
      </c>
      <c r="F6" s="21" t="s">
        <v>9</v>
      </c>
      <c r="G6" s="21" t="s">
        <v>9</v>
      </c>
      <c r="H6" s="21" t="s">
        <v>9</v>
      </c>
      <c r="I6" s="21" t="s">
        <v>9</v>
      </c>
      <c r="J6" s="21" t="s">
        <v>9</v>
      </c>
      <c r="K6" s="21" t="s">
        <v>3</v>
      </c>
      <c r="L6" s="21" t="s">
        <v>3</v>
      </c>
      <c r="M6" s="21" t="s">
        <v>9</v>
      </c>
      <c r="N6" s="21" t="s">
        <v>9</v>
      </c>
      <c r="O6" s="21" t="s">
        <v>9</v>
      </c>
      <c r="P6" s="21" t="s">
        <v>9</v>
      </c>
      <c r="Q6" s="21" t="s">
        <v>9</v>
      </c>
      <c r="R6" s="21" t="s">
        <v>9</v>
      </c>
      <c r="S6" s="21" t="s">
        <v>9</v>
      </c>
      <c r="T6" s="21" t="s">
        <v>3</v>
      </c>
      <c r="U6" s="21" t="s">
        <v>9</v>
      </c>
      <c r="V6" s="21" t="s">
        <v>9</v>
      </c>
    </row>
    <row r="7" spans="1:22" x14ac:dyDescent="0.25">
      <c r="A7" s="40">
        <f>_xll.BDH(B$4,B$6,$B1,$B2,"Dir=V","CDR=5D","Days=A","Dts=S","cols=2;rows=694")</f>
        <v>43466</v>
      </c>
      <c r="B7" s="21" t="s">
        <v>37</v>
      </c>
      <c r="C7" s="21">
        <f>_xll.BDH(C$4,C$6,$B1,$B2,"Dir=V","CDR=5D","Days=A","Dts=H","cols=1;rows=694")</f>
        <v>3001.42</v>
      </c>
      <c r="D7" s="21">
        <f>_xll.BDH(D$4,D$6,$B1,$B2,"Dir=V","CDR=5D","Days=A","Dts=H","cols=1;rows=694")</f>
        <v>87887.3</v>
      </c>
      <c r="E7" s="21">
        <f>_xll.BDH(E$4,E$6,$B1,$B2,"Dir=V","CDR=5D","Days=A","Dts=H","cols=1;rows=694")</f>
        <v>1.1465000000000001</v>
      </c>
      <c r="F7" s="21">
        <f>_xll.BDH(F$4,F$6,$B1,$B2,"Dir=V","CDR=5D","Days=A","Dts=H","cols=1;rows=694")</f>
        <v>3.8745000000000003</v>
      </c>
      <c r="G7" s="21">
        <f>_xll.BDH(G$4,G$6,$B1,$B2,"Dir=V","CDR=5D","Days=A","Dts=H","cols=1;rows=694")</f>
        <v>6.8784999999999998</v>
      </c>
      <c r="H7" s="21">
        <f>_xll.BDH(H$4,H$6,$B1,$B2,"Dir=V","CDR=5D","Days=A","Dts=H","cols=1;rows=694")</f>
        <v>2.6850000000000001</v>
      </c>
      <c r="I7" s="21">
        <f>_xll.BDH(I$4,I$6,$B1,$B2,"Dir=V","CDR=5D","Days=A","Dts=H","cols=1;rows=694")</f>
        <v>8.5299999999999994</v>
      </c>
      <c r="J7" s="21">
        <f>_xll.BDH(J$4,J$6,$B1,$B2,"Dir=V","CDR=5D","Days=A","Dts=H","cols=1;rows=694")</f>
        <v>9.1</v>
      </c>
      <c r="K7" s="21">
        <f>_xll.BDH(K$4,K$6,$B1,$B2,"Dir=V","CDR=5D","Days=A","Dts=H",CONCATENATE("PCS=",$B$3),"cols=1;rows=694")</f>
        <v>4.2270000000000003</v>
      </c>
      <c r="L7" s="21">
        <f>_xll.BDH(L$4,L$6,$B1,$B2,"Dir=V","CDR=5D","Days=A","Dts=H",CONCATENATE("PCS=",$B$3),"cols=1;rows=694")</f>
        <v>4.9021999999999997</v>
      </c>
      <c r="M7" s="21">
        <f>_xll.BDH(M$4,M$6,$B1,$B2,"Dir=V","CDR=5D","Days=A","Dts=H","cols=1;rows=694")</f>
        <v>50.67</v>
      </c>
      <c r="N7" s="21">
        <f>_xll.BDH(N$4,N$6,$B1,$B2,"Dir=V","CDR=5D","Days=A","Dts=H","cols=1;rows=694")</f>
        <v>1282.5999999999999</v>
      </c>
      <c r="O7" s="21" t="str">
        <f>_xll.BDH(O$4,O$6,$B1,$B2,"Dir=V","CDR=5D","Days=A","Dts=H","cols=1;rows=694")</f>
        <v>#N/A N/A</v>
      </c>
      <c r="P7" s="21" t="str">
        <f>_xll.BDH(P$4,P$6,$B1,$B2,"Dir=V","CDR=5D","Days=A","Dts=H","cols=1;rows=694")</f>
        <v>#N/A N/A</v>
      </c>
      <c r="Q7" s="21">
        <f>_xll.BDH(Q$4,Q$6,$B1,$B2,"Dir=V","CDR=5D","Days=A","Dts=H","cols=1;rows=694")</f>
        <v>6329.96</v>
      </c>
      <c r="R7" s="21">
        <f>_xll.BDH(R$4,R$6,$B1,$B2,"Dir=V","CDR=5D","Days=A","Dts=H","cols=1;rows=694")</f>
        <v>25845.7</v>
      </c>
      <c r="S7" s="21">
        <f>_xll.BDH(S$4,S$6,$B1,$B2,"Dir=V","CDR=5D","Days=A","Dts=H","cols=1;rows=694")</f>
        <v>0.24199999999999999</v>
      </c>
      <c r="T7" s="21">
        <f>_xll.BDH(T$4,T$6,$B1,$B2,"Dir=V","CDR=5D","Days=A","Dts=H",CONCATENATE("PCS=",$B$3),"cols=1;rows=694")</f>
        <v>4.97</v>
      </c>
      <c r="U7" s="21">
        <f>_xll.BDH(U$4,U$6,$B1,$B2,"Dir=V","CDR=5D","Days=A","Dts=H","cols=1;rows=694")</f>
        <v>9.41</v>
      </c>
      <c r="V7" s="21">
        <f>_xll.BDH(V$4,V$6,$B1,$B2,"Dir=V","CDR=5D","Days=A","Dts=H","cols=1;rows=694")</f>
        <v>267.60000000000002</v>
      </c>
    </row>
    <row r="8" spans="1:22" x14ac:dyDescent="0.25">
      <c r="A8" s="40">
        <v>43467</v>
      </c>
      <c r="B8" s="21" t="s">
        <v>37</v>
      </c>
      <c r="C8" s="21">
        <v>2993.18</v>
      </c>
      <c r="D8" s="21">
        <v>91012.3</v>
      </c>
      <c r="E8" s="21">
        <v>1.1344000000000001</v>
      </c>
      <c r="F8" s="21">
        <v>3.7858999999999998</v>
      </c>
      <c r="G8" s="21">
        <v>6.8620000000000001</v>
      </c>
      <c r="H8" s="21">
        <v>2.621</v>
      </c>
      <c r="I8" s="21">
        <v>8.39</v>
      </c>
      <c r="J8" s="21">
        <v>8.9600000000000009</v>
      </c>
      <c r="K8" s="21">
        <v>4.12</v>
      </c>
      <c r="L8" s="21">
        <v>4.8499999999999996</v>
      </c>
      <c r="M8" s="21">
        <v>51.64</v>
      </c>
      <c r="N8" s="21">
        <v>1284.5899999999999</v>
      </c>
      <c r="O8" s="21" t="s">
        <v>37</v>
      </c>
      <c r="P8" s="21" t="s">
        <v>37</v>
      </c>
      <c r="Q8" s="21">
        <v>6360.87</v>
      </c>
      <c r="R8" s="21">
        <v>25130.35</v>
      </c>
      <c r="S8" s="21">
        <v>0.16500000000000001</v>
      </c>
      <c r="T8">
        <v>4.9292999999999996</v>
      </c>
      <c r="U8">
        <v>9.32</v>
      </c>
      <c r="V8">
        <v>267.95</v>
      </c>
    </row>
    <row r="9" spans="1:22" x14ac:dyDescent="0.25">
      <c r="A9" s="40">
        <v>43468</v>
      </c>
      <c r="B9" s="21" t="s">
        <v>37</v>
      </c>
      <c r="C9" s="21">
        <v>2954.66</v>
      </c>
      <c r="D9" s="21">
        <v>91564.3</v>
      </c>
      <c r="E9" s="21">
        <v>1.1394</v>
      </c>
      <c r="F9" s="21">
        <v>3.7593999999999999</v>
      </c>
      <c r="G9" s="21">
        <v>6.8719999999999999</v>
      </c>
      <c r="H9" s="21">
        <v>2.5540000000000003</v>
      </c>
      <c r="I9" s="21">
        <v>8.39</v>
      </c>
      <c r="J9" s="21">
        <v>8.9700000000000006</v>
      </c>
      <c r="K9" s="21">
        <v>4.0675999999999997</v>
      </c>
      <c r="L9" s="21">
        <v>4.82</v>
      </c>
      <c r="M9" s="21">
        <v>52.09</v>
      </c>
      <c r="N9" s="21">
        <v>1294.28</v>
      </c>
      <c r="O9" s="21" t="s">
        <v>37</v>
      </c>
      <c r="P9" s="21" t="s">
        <v>37</v>
      </c>
      <c r="Q9" s="21">
        <v>6147.13</v>
      </c>
      <c r="R9" s="21">
        <v>25064.36</v>
      </c>
      <c r="S9" s="21">
        <v>0.153</v>
      </c>
      <c r="T9">
        <v>4.8567</v>
      </c>
      <c r="U9">
        <v>9.32</v>
      </c>
      <c r="V9">
        <v>263.75</v>
      </c>
    </row>
    <row r="10" spans="1:22" x14ac:dyDescent="0.25">
      <c r="A10" s="40">
        <v>43469</v>
      </c>
      <c r="B10" s="21" t="s">
        <v>37</v>
      </c>
      <c r="C10" s="21">
        <v>3041.85</v>
      </c>
      <c r="D10" s="21">
        <v>91840.8</v>
      </c>
      <c r="E10" s="21">
        <v>1.1395</v>
      </c>
      <c r="F10" s="21">
        <v>3.7155</v>
      </c>
      <c r="G10" s="21">
        <v>6.8692000000000002</v>
      </c>
      <c r="H10" s="21">
        <v>2.669</v>
      </c>
      <c r="I10" s="21">
        <v>8.4</v>
      </c>
      <c r="J10" s="21">
        <v>8.93</v>
      </c>
      <c r="K10" s="21">
        <v>4.09</v>
      </c>
      <c r="L10" s="21">
        <v>4.74</v>
      </c>
      <c r="M10" s="21">
        <v>52.6</v>
      </c>
      <c r="N10" s="21">
        <v>1286.05</v>
      </c>
      <c r="O10" s="21" t="s">
        <v>37</v>
      </c>
      <c r="P10" s="21" t="s">
        <v>37</v>
      </c>
      <c r="Q10" s="21">
        <v>6422.67</v>
      </c>
      <c r="R10" s="21">
        <v>25626.03</v>
      </c>
      <c r="S10" s="21">
        <v>0.20799999999999999</v>
      </c>
      <c r="T10">
        <v>4.7725</v>
      </c>
      <c r="U10">
        <v>9.24</v>
      </c>
      <c r="V10">
        <v>270.95</v>
      </c>
    </row>
    <row r="11" spans="1:22" x14ac:dyDescent="0.25">
      <c r="A11" s="40">
        <v>43472</v>
      </c>
      <c r="B11" s="21" t="s">
        <v>37</v>
      </c>
      <c r="C11" s="21">
        <v>3033.64</v>
      </c>
      <c r="D11" s="21">
        <v>91699.1</v>
      </c>
      <c r="E11" s="21">
        <v>1.1474</v>
      </c>
      <c r="F11" s="21">
        <v>3.7326999999999999</v>
      </c>
      <c r="G11" s="21">
        <v>6.851</v>
      </c>
      <c r="H11" s="21">
        <v>2.6970000000000001</v>
      </c>
      <c r="I11" s="21">
        <v>8.4700000000000006</v>
      </c>
      <c r="J11" s="21">
        <v>9</v>
      </c>
      <c r="K11" s="21">
        <v>4.13</v>
      </c>
      <c r="L11" s="21">
        <v>4.74</v>
      </c>
      <c r="M11" s="21">
        <v>52.7</v>
      </c>
      <c r="N11" s="21">
        <v>1289.21</v>
      </c>
      <c r="O11" s="21" t="s">
        <v>37</v>
      </c>
      <c r="P11" s="21" t="s">
        <v>37</v>
      </c>
      <c r="Q11" s="21">
        <v>6488.25</v>
      </c>
      <c r="R11" s="21">
        <v>25835.7</v>
      </c>
      <c r="S11" s="21">
        <v>0.221</v>
      </c>
      <c r="T11">
        <v>4.7699999999999996</v>
      </c>
      <c r="U11">
        <v>9.31</v>
      </c>
      <c r="V11">
        <v>269.8</v>
      </c>
    </row>
    <row r="12" spans="1:22" x14ac:dyDescent="0.25">
      <c r="A12" s="40">
        <v>43473</v>
      </c>
      <c r="B12" s="21" t="s">
        <v>37</v>
      </c>
      <c r="C12" s="21">
        <v>3054.94</v>
      </c>
      <c r="D12" s="21">
        <v>92031.9</v>
      </c>
      <c r="E12" s="21">
        <v>1.1440999999999999</v>
      </c>
      <c r="F12" s="21">
        <v>3.7138999999999998</v>
      </c>
      <c r="G12" s="21">
        <v>6.8532000000000002</v>
      </c>
      <c r="H12" s="21">
        <v>2.7290000000000001</v>
      </c>
      <c r="I12" s="21">
        <v>8.43</v>
      </c>
      <c r="J12" s="21">
        <v>8.94</v>
      </c>
      <c r="K12" s="21">
        <v>4.1100000000000003</v>
      </c>
      <c r="L12" s="21">
        <v>4.7300000000000004</v>
      </c>
      <c r="M12" s="21">
        <v>53.77</v>
      </c>
      <c r="N12" s="21">
        <v>1285.3900000000001</v>
      </c>
      <c r="O12" s="21" t="s">
        <v>37</v>
      </c>
      <c r="P12" s="21" t="s">
        <v>37</v>
      </c>
      <c r="Q12" s="21">
        <v>6551.85</v>
      </c>
      <c r="R12" s="21">
        <v>25875.45</v>
      </c>
      <c r="S12" s="21">
        <v>0.22600000000000001</v>
      </c>
      <c r="T12">
        <v>4.7524999999999995</v>
      </c>
      <c r="U12">
        <v>9.24</v>
      </c>
      <c r="V12">
        <v>272.3</v>
      </c>
    </row>
    <row r="13" spans="1:22" x14ac:dyDescent="0.25">
      <c r="A13" s="40">
        <v>43474</v>
      </c>
      <c r="B13" s="21" t="s">
        <v>37</v>
      </c>
      <c r="C13" s="21">
        <v>3070.24</v>
      </c>
      <c r="D13" s="21">
        <v>93613</v>
      </c>
      <c r="E13" s="21">
        <v>1.1543000000000001</v>
      </c>
      <c r="F13" s="21">
        <v>3.6808000000000001</v>
      </c>
      <c r="G13" s="21">
        <v>6.8159999999999998</v>
      </c>
      <c r="H13" s="21">
        <v>2.7109999999999999</v>
      </c>
      <c r="I13" s="21">
        <v>8.39</v>
      </c>
      <c r="J13" s="21">
        <v>8.89</v>
      </c>
      <c r="K13" s="21">
        <v>4.05</v>
      </c>
      <c r="L13" s="21">
        <v>4.6402999999999999</v>
      </c>
      <c r="M13" s="21">
        <v>55.37</v>
      </c>
      <c r="N13" s="21">
        <v>1293.56</v>
      </c>
      <c r="O13" s="21" t="s">
        <v>37</v>
      </c>
      <c r="P13" s="21" t="s">
        <v>37</v>
      </c>
      <c r="Q13" s="21">
        <v>6600.69</v>
      </c>
      <c r="R13" s="21">
        <v>26462.32</v>
      </c>
      <c r="S13" s="21">
        <v>0.27900000000000003</v>
      </c>
      <c r="T13">
        <v>4.6500000000000004</v>
      </c>
      <c r="U13">
        <v>9.19</v>
      </c>
      <c r="V13">
        <v>272.55</v>
      </c>
    </row>
    <row r="14" spans="1:22" x14ac:dyDescent="0.25">
      <c r="A14" s="40">
        <v>43475</v>
      </c>
      <c r="B14" s="21" t="s">
        <v>37</v>
      </c>
      <c r="C14" s="21">
        <v>3075.73</v>
      </c>
      <c r="D14" s="21">
        <v>93805.9</v>
      </c>
      <c r="E14" s="21">
        <v>1.1499999999999999</v>
      </c>
      <c r="F14" s="21">
        <v>3.7118000000000002</v>
      </c>
      <c r="G14" s="21">
        <v>6.7885</v>
      </c>
      <c r="H14" s="21">
        <v>2.7429999999999999</v>
      </c>
      <c r="I14" s="21">
        <v>8.48</v>
      </c>
      <c r="J14" s="21">
        <v>8.94</v>
      </c>
      <c r="K14" s="21">
        <v>4.0599999999999996</v>
      </c>
      <c r="L14" s="21">
        <v>4.6067</v>
      </c>
      <c r="M14" s="21">
        <v>55.04</v>
      </c>
      <c r="N14" s="21">
        <v>1286.6500000000001</v>
      </c>
      <c r="O14" s="21" t="s">
        <v>37</v>
      </c>
      <c r="P14" s="21" t="s">
        <v>37</v>
      </c>
      <c r="Q14" s="21">
        <v>6620.94</v>
      </c>
      <c r="R14" s="21">
        <v>26521.43</v>
      </c>
      <c r="S14" s="21">
        <v>0.255</v>
      </c>
      <c r="T14">
        <v>4.6482999999999999</v>
      </c>
      <c r="U14">
        <v>9.25</v>
      </c>
      <c r="V14">
        <v>270.7</v>
      </c>
    </row>
    <row r="15" spans="1:22" x14ac:dyDescent="0.25">
      <c r="A15" s="40">
        <v>43476</v>
      </c>
      <c r="B15" s="21" t="s">
        <v>37</v>
      </c>
      <c r="C15" s="21">
        <v>3070.04</v>
      </c>
      <c r="D15" s="21">
        <v>93658.3</v>
      </c>
      <c r="E15" s="21">
        <v>1.1469</v>
      </c>
      <c r="F15" s="21">
        <v>3.7136</v>
      </c>
      <c r="G15" s="21">
        <v>6.7629999999999999</v>
      </c>
      <c r="H15" s="21">
        <v>2.702</v>
      </c>
      <c r="I15" s="21">
        <v>8.48</v>
      </c>
      <c r="J15" s="21">
        <v>8.9499999999999993</v>
      </c>
      <c r="K15" s="21">
        <v>4.0599999999999996</v>
      </c>
      <c r="L15" s="21">
        <v>4.6100000000000003</v>
      </c>
      <c r="M15" s="21">
        <v>53.83</v>
      </c>
      <c r="N15" s="21">
        <v>1290.25</v>
      </c>
      <c r="O15" s="21" t="s">
        <v>37</v>
      </c>
      <c r="P15" s="21" t="s">
        <v>37</v>
      </c>
      <c r="Q15" s="21">
        <v>6601.4</v>
      </c>
      <c r="R15" s="21">
        <v>26667.27</v>
      </c>
      <c r="S15" s="21">
        <v>0.23899999999999999</v>
      </c>
      <c r="T15">
        <v>4.6399999999999997</v>
      </c>
      <c r="U15">
        <v>9.26</v>
      </c>
      <c r="V15">
        <v>273.25</v>
      </c>
    </row>
    <row r="16" spans="1:22" x14ac:dyDescent="0.25">
      <c r="A16" s="40">
        <v>43479</v>
      </c>
      <c r="B16" s="21" t="s">
        <v>37</v>
      </c>
      <c r="C16" s="21">
        <v>3055.18</v>
      </c>
      <c r="D16" s="21">
        <v>94474.1</v>
      </c>
      <c r="E16" s="21">
        <v>1.1469</v>
      </c>
      <c r="F16" s="21">
        <v>3.6976</v>
      </c>
      <c r="G16" s="21">
        <v>6.7681000000000004</v>
      </c>
      <c r="H16" s="21">
        <v>2.7029999999999998</v>
      </c>
      <c r="I16" s="21">
        <v>8.42</v>
      </c>
      <c r="J16" s="21">
        <v>8.92</v>
      </c>
      <c r="K16" s="21">
        <v>3.9965999999999999</v>
      </c>
      <c r="L16" s="21">
        <v>4.55</v>
      </c>
      <c r="M16" s="21">
        <v>53.08</v>
      </c>
      <c r="N16" s="21">
        <v>1291.72</v>
      </c>
      <c r="O16" s="21" t="s">
        <v>37</v>
      </c>
      <c r="P16" s="21" t="s">
        <v>37</v>
      </c>
      <c r="Q16" s="21">
        <v>6541.04</v>
      </c>
      <c r="R16" s="21">
        <v>26298.33</v>
      </c>
      <c r="S16" s="21">
        <v>0.23100000000000001</v>
      </c>
      <c r="T16">
        <v>4.59</v>
      </c>
      <c r="U16">
        <v>9.23</v>
      </c>
      <c r="V16">
        <v>270.5</v>
      </c>
    </row>
    <row r="17" spans="1:22" x14ac:dyDescent="0.25">
      <c r="A17" s="40">
        <v>43480</v>
      </c>
      <c r="B17" s="21" t="s">
        <v>37</v>
      </c>
      <c r="C17" s="21">
        <v>3068.05</v>
      </c>
      <c r="D17" s="21">
        <v>94055.7</v>
      </c>
      <c r="E17" s="21">
        <v>1.1413</v>
      </c>
      <c r="F17" s="21">
        <v>3.7199999999999998</v>
      </c>
      <c r="G17" s="21">
        <v>6.7610000000000001</v>
      </c>
      <c r="H17" s="21">
        <v>2.7130000000000001</v>
      </c>
      <c r="I17" s="21">
        <v>8.5</v>
      </c>
      <c r="J17" s="21">
        <v>9</v>
      </c>
      <c r="K17" s="21">
        <v>4.01</v>
      </c>
      <c r="L17" s="21">
        <v>4.5600000000000005</v>
      </c>
      <c r="M17" s="21">
        <v>53.9</v>
      </c>
      <c r="N17" s="21">
        <v>1289.51</v>
      </c>
      <c r="O17" s="21" t="s">
        <v>37</v>
      </c>
      <c r="P17" s="21" t="s">
        <v>37</v>
      </c>
      <c r="Q17" s="21">
        <v>6669.64</v>
      </c>
      <c r="R17" s="21">
        <v>26830.29</v>
      </c>
      <c r="S17" s="21">
        <v>0.20599999999999999</v>
      </c>
      <c r="T17">
        <v>4.5999999999999996</v>
      </c>
      <c r="U17">
        <v>9.33</v>
      </c>
      <c r="V17">
        <v>269.2</v>
      </c>
    </row>
    <row r="18" spans="1:22" x14ac:dyDescent="0.25">
      <c r="A18" s="40">
        <v>43481</v>
      </c>
      <c r="B18" s="21" t="s">
        <v>37</v>
      </c>
      <c r="C18" s="21">
        <v>3077.22</v>
      </c>
      <c r="D18" s="21">
        <v>94393.1</v>
      </c>
      <c r="E18" s="21">
        <v>1.1392</v>
      </c>
      <c r="F18" s="21">
        <v>3.7368000000000001</v>
      </c>
      <c r="G18" s="21">
        <v>6.7568000000000001</v>
      </c>
      <c r="H18" s="21">
        <v>2.7229999999999999</v>
      </c>
      <c r="I18" s="21">
        <v>8.51</v>
      </c>
      <c r="J18" s="21">
        <v>9.01</v>
      </c>
      <c r="K18" s="21">
        <v>4.0019999999999998</v>
      </c>
      <c r="L18" s="21">
        <v>4.5526999999999997</v>
      </c>
      <c r="M18" s="21">
        <v>54.39</v>
      </c>
      <c r="N18" s="21">
        <v>1293.67</v>
      </c>
      <c r="O18" s="21" t="s">
        <v>37</v>
      </c>
      <c r="P18" s="21" t="s">
        <v>37</v>
      </c>
      <c r="Q18" s="21">
        <v>6668.56</v>
      </c>
      <c r="R18" s="21">
        <v>26902.1</v>
      </c>
      <c r="S18" s="21">
        <v>0.224</v>
      </c>
      <c r="T18">
        <v>4.5960999999999999</v>
      </c>
      <c r="U18">
        <v>9.33</v>
      </c>
      <c r="V18">
        <v>272.05</v>
      </c>
    </row>
    <row r="19" spans="1:22" x14ac:dyDescent="0.25">
      <c r="A19" s="40">
        <v>43482</v>
      </c>
      <c r="B19" s="21" t="s">
        <v>37</v>
      </c>
      <c r="C19" s="21">
        <v>3069.35</v>
      </c>
      <c r="D19" s="21">
        <v>95351.1</v>
      </c>
      <c r="E19" s="21">
        <v>1.1389</v>
      </c>
      <c r="F19" s="21">
        <v>3.746</v>
      </c>
      <c r="G19" s="21">
        <v>6.7763999999999998</v>
      </c>
      <c r="H19" s="21">
        <v>2.7509999999999999</v>
      </c>
      <c r="I19" s="21">
        <v>8.5</v>
      </c>
      <c r="J19" s="21">
        <v>8.99</v>
      </c>
      <c r="K19" s="21">
        <v>3.9961000000000002</v>
      </c>
      <c r="L19" s="21">
        <v>4.5392000000000001</v>
      </c>
      <c r="M19" s="21">
        <v>53.95</v>
      </c>
      <c r="N19" s="21">
        <v>1292.05</v>
      </c>
      <c r="O19" s="21" t="s">
        <v>37</v>
      </c>
      <c r="P19" s="21" t="s">
        <v>37</v>
      </c>
      <c r="Q19" s="21">
        <v>6718.45</v>
      </c>
      <c r="R19" s="21">
        <v>26755.63</v>
      </c>
      <c r="S19" s="21">
        <v>0.24299999999999999</v>
      </c>
      <c r="T19">
        <v>4.5919999999999996</v>
      </c>
      <c r="U19">
        <v>9.3000000000000007</v>
      </c>
      <c r="V19">
        <v>273.5</v>
      </c>
    </row>
    <row r="20" spans="1:22" x14ac:dyDescent="0.25">
      <c r="A20" s="40">
        <v>43483</v>
      </c>
      <c r="B20" s="21" t="s">
        <v>37</v>
      </c>
      <c r="C20" s="21">
        <v>3134.92</v>
      </c>
      <c r="D20" s="21">
        <v>96096.8</v>
      </c>
      <c r="E20" s="21">
        <v>1.1363000000000001</v>
      </c>
      <c r="F20" s="21">
        <v>3.7544</v>
      </c>
      <c r="G20" s="21">
        <v>6.7778</v>
      </c>
      <c r="H20" s="21">
        <v>2.7850000000000001</v>
      </c>
      <c r="I20" s="21">
        <v>8.4700000000000006</v>
      </c>
      <c r="J20" s="21">
        <v>8.9499999999999993</v>
      </c>
      <c r="K20" s="21">
        <v>4</v>
      </c>
      <c r="L20" s="21">
        <v>4.53</v>
      </c>
      <c r="M20" s="21">
        <v>53.89</v>
      </c>
      <c r="N20" s="21">
        <v>1282.1099999999999</v>
      </c>
      <c r="O20" s="21" t="s">
        <v>37</v>
      </c>
      <c r="P20" s="21" t="s">
        <v>37</v>
      </c>
      <c r="Q20" s="21">
        <v>6784.61</v>
      </c>
      <c r="R20" s="21">
        <v>27090.81</v>
      </c>
      <c r="S20" s="21">
        <v>0.26200000000000001</v>
      </c>
      <c r="T20">
        <v>4.5884999999999998</v>
      </c>
      <c r="U20">
        <v>9.23</v>
      </c>
      <c r="V20">
        <v>276.45</v>
      </c>
    </row>
    <row r="21" spans="1:22" x14ac:dyDescent="0.25">
      <c r="A21" s="40">
        <v>43486</v>
      </c>
      <c r="B21" s="21" t="s">
        <v>37</v>
      </c>
      <c r="C21" s="21">
        <v>3125.07</v>
      </c>
      <c r="D21" s="21">
        <v>96009.8</v>
      </c>
      <c r="E21" s="21">
        <v>1.1365000000000001</v>
      </c>
      <c r="F21" s="21">
        <v>3.7601</v>
      </c>
      <c r="G21" s="21">
        <v>6.798</v>
      </c>
      <c r="H21" s="21">
        <v>2.7850000000000001</v>
      </c>
      <c r="I21" s="21">
        <v>8.44</v>
      </c>
      <c r="J21" s="21">
        <v>8.92</v>
      </c>
      <c r="K21" s="21">
        <v>4.0091000000000001</v>
      </c>
      <c r="L21" s="21">
        <v>4.5248999999999997</v>
      </c>
      <c r="M21" s="21">
        <v>53.89</v>
      </c>
      <c r="N21" s="21">
        <v>1280.47</v>
      </c>
      <c r="O21" s="21" t="s">
        <v>37</v>
      </c>
      <c r="P21" s="21" t="s">
        <v>37</v>
      </c>
      <c r="Q21" s="21">
        <v>6784.61</v>
      </c>
      <c r="R21" s="21">
        <v>27196.54</v>
      </c>
      <c r="S21" s="21">
        <v>0.255</v>
      </c>
      <c r="T21">
        <v>4.59</v>
      </c>
      <c r="U21">
        <v>9.2100000000000009</v>
      </c>
      <c r="V21">
        <v>276.45</v>
      </c>
    </row>
    <row r="22" spans="1:22" x14ac:dyDescent="0.25">
      <c r="A22" s="40">
        <v>43487</v>
      </c>
      <c r="B22" s="21" t="s">
        <v>37</v>
      </c>
      <c r="C22" s="21">
        <v>3112.8</v>
      </c>
      <c r="D22" s="21">
        <v>95103.4</v>
      </c>
      <c r="E22" s="21">
        <v>1.1360000000000001</v>
      </c>
      <c r="F22" s="21">
        <v>3.8047</v>
      </c>
      <c r="G22" s="21">
        <v>6.8079999999999998</v>
      </c>
      <c r="H22" s="21">
        <v>2.74</v>
      </c>
      <c r="I22" s="21">
        <v>8.35</v>
      </c>
      <c r="J22" s="21">
        <v>8.86</v>
      </c>
      <c r="K22" s="21">
        <v>3.98</v>
      </c>
      <c r="L22" s="21">
        <v>4.5179</v>
      </c>
      <c r="M22" s="21">
        <v>54.04</v>
      </c>
      <c r="N22" s="21">
        <v>1285.22</v>
      </c>
      <c r="O22" s="21" t="s">
        <v>37</v>
      </c>
      <c r="P22" s="21" t="s">
        <v>37</v>
      </c>
      <c r="Q22" s="21">
        <v>6646.81</v>
      </c>
      <c r="R22" s="21">
        <v>27005.45</v>
      </c>
      <c r="S22" s="21">
        <v>0.23599999999999999</v>
      </c>
      <c r="T22">
        <v>4.59</v>
      </c>
      <c r="U22">
        <v>9.19</v>
      </c>
      <c r="V22">
        <v>272.10000000000002</v>
      </c>
    </row>
    <row r="23" spans="1:22" x14ac:dyDescent="0.25">
      <c r="A23" s="40">
        <v>43488</v>
      </c>
      <c r="B23" s="21" t="s">
        <v>37</v>
      </c>
      <c r="C23" s="21">
        <v>3112.13</v>
      </c>
      <c r="D23" s="21">
        <v>96558.399999999994</v>
      </c>
      <c r="E23" s="21">
        <v>1.1381000000000001</v>
      </c>
      <c r="F23" s="21">
        <v>3.7593000000000001</v>
      </c>
      <c r="G23" s="21">
        <v>6.7919999999999998</v>
      </c>
      <c r="H23" s="21">
        <v>2.742</v>
      </c>
      <c r="I23" s="21">
        <v>8.2899999999999991</v>
      </c>
      <c r="J23" s="21">
        <v>8.7799999999999994</v>
      </c>
      <c r="K23" s="21">
        <v>3.96</v>
      </c>
      <c r="L23" s="21">
        <v>4.4931000000000001</v>
      </c>
      <c r="M23" s="21">
        <v>53.93</v>
      </c>
      <c r="N23" s="21">
        <v>1282.72</v>
      </c>
      <c r="O23" s="21" t="s">
        <v>37</v>
      </c>
      <c r="P23" s="21" t="s">
        <v>37</v>
      </c>
      <c r="Q23" s="21">
        <v>6658.76</v>
      </c>
      <c r="R23" s="21">
        <v>27008.2</v>
      </c>
      <c r="S23" s="21">
        <v>0.22500000000000001</v>
      </c>
      <c r="T23">
        <v>4.58</v>
      </c>
      <c r="U23">
        <v>9.09</v>
      </c>
      <c r="V23">
        <v>272.10000000000002</v>
      </c>
    </row>
    <row r="24" spans="1:22" x14ac:dyDescent="0.25">
      <c r="A24" s="40">
        <v>43489</v>
      </c>
      <c r="B24" s="21" t="s">
        <v>37</v>
      </c>
      <c r="C24" s="21">
        <v>3126.31</v>
      </c>
      <c r="D24" s="21">
        <v>97677.2</v>
      </c>
      <c r="E24" s="21">
        <v>1.1304000000000001</v>
      </c>
      <c r="F24" s="21">
        <v>3.7707999999999999</v>
      </c>
      <c r="G24" s="21">
        <v>6.7885</v>
      </c>
      <c r="H24" s="21">
        <v>2.7170000000000001</v>
      </c>
      <c r="I24" s="21">
        <v>8.36</v>
      </c>
      <c r="J24" s="21">
        <v>8.8699999999999992</v>
      </c>
      <c r="K24" s="21">
        <v>3.9762</v>
      </c>
      <c r="L24" s="21">
        <v>4.5167000000000002</v>
      </c>
      <c r="M24" s="21">
        <v>53.93</v>
      </c>
      <c r="N24" s="21">
        <v>1281.21</v>
      </c>
      <c r="O24" s="21" t="s">
        <v>37</v>
      </c>
      <c r="P24" s="21" t="s">
        <v>37</v>
      </c>
      <c r="Q24" s="21">
        <v>6702.55</v>
      </c>
      <c r="R24" s="21">
        <v>27120.98</v>
      </c>
      <c r="S24" s="21">
        <v>0.18</v>
      </c>
      <c r="T24">
        <v>4.5999999999999996</v>
      </c>
      <c r="U24">
        <v>9.2100000000000009</v>
      </c>
      <c r="V24">
        <v>271.10000000000002</v>
      </c>
    </row>
    <row r="25" spans="1:22" x14ac:dyDescent="0.25">
      <c r="A25" s="40">
        <v>43490</v>
      </c>
      <c r="B25" s="21" t="s">
        <v>37</v>
      </c>
      <c r="C25" s="21">
        <v>3163.24</v>
      </c>
      <c r="D25" s="21">
        <v>97677.2</v>
      </c>
      <c r="E25" s="21">
        <v>1.1406000000000001</v>
      </c>
      <c r="F25" s="21">
        <v>3.762</v>
      </c>
      <c r="G25" s="21">
        <v>6.7483000000000004</v>
      </c>
      <c r="H25" s="21">
        <v>2.7589999999999999</v>
      </c>
      <c r="I25" s="21">
        <v>8.36</v>
      </c>
      <c r="J25" s="21">
        <v>8.8699999999999992</v>
      </c>
      <c r="K25" s="21">
        <v>3.9762</v>
      </c>
      <c r="L25" s="21">
        <v>4.5167000000000002</v>
      </c>
      <c r="M25" s="21">
        <v>54.14</v>
      </c>
      <c r="N25" s="21">
        <v>1305.25</v>
      </c>
      <c r="O25" s="21" t="s">
        <v>37</v>
      </c>
      <c r="P25" s="21" t="s">
        <v>37</v>
      </c>
      <c r="Q25" s="21">
        <v>6787.37</v>
      </c>
      <c r="R25" s="21">
        <v>27569.19</v>
      </c>
      <c r="S25" s="21">
        <v>0.193</v>
      </c>
      <c r="T25">
        <v>4.5999999999999996</v>
      </c>
      <c r="U25">
        <v>9.2100000000000009</v>
      </c>
      <c r="V25">
        <v>278.14999999999998</v>
      </c>
    </row>
    <row r="26" spans="1:22" x14ac:dyDescent="0.25">
      <c r="A26" s="40">
        <v>43493</v>
      </c>
      <c r="B26" s="21" t="s">
        <v>37</v>
      </c>
      <c r="C26" s="21">
        <v>3137.27</v>
      </c>
      <c r="D26" s="21">
        <v>95443.9</v>
      </c>
      <c r="E26" s="21">
        <v>1.1428</v>
      </c>
      <c r="F26" s="21">
        <v>3.7660999999999998</v>
      </c>
      <c r="G26" s="21">
        <v>6.7453000000000003</v>
      </c>
      <c r="H26" s="21">
        <v>2.746</v>
      </c>
      <c r="I26" s="21">
        <v>8.36</v>
      </c>
      <c r="J26" s="21">
        <v>8.89</v>
      </c>
      <c r="K26" s="21">
        <v>3.9779999999999998</v>
      </c>
      <c r="L26" s="21">
        <v>4.5259</v>
      </c>
      <c r="M26" s="21">
        <v>53.36</v>
      </c>
      <c r="N26" s="21">
        <v>1303.3599999999999</v>
      </c>
      <c r="O26" s="21" t="s">
        <v>37</v>
      </c>
      <c r="P26" s="21" t="s">
        <v>37</v>
      </c>
      <c r="Q26" s="21">
        <v>6697.09</v>
      </c>
      <c r="R26" s="21">
        <v>27576.959999999999</v>
      </c>
      <c r="S26" s="21">
        <v>0.20499999999999999</v>
      </c>
      <c r="T26">
        <v>4.6047000000000002</v>
      </c>
      <c r="U26">
        <v>9.23</v>
      </c>
      <c r="V26">
        <v>273.95</v>
      </c>
    </row>
    <row r="27" spans="1:22" x14ac:dyDescent="0.25">
      <c r="A27" s="40">
        <v>43494</v>
      </c>
      <c r="B27" s="21" t="s">
        <v>37</v>
      </c>
      <c r="C27" s="21">
        <v>3153.42</v>
      </c>
      <c r="D27" s="21">
        <v>95639.3</v>
      </c>
      <c r="E27" s="21">
        <v>1.1433</v>
      </c>
      <c r="F27" s="21">
        <v>3.7256999999999998</v>
      </c>
      <c r="G27" s="21">
        <v>6.7354000000000003</v>
      </c>
      <c r="H27" s="21">
        <v>2.7109999999999999</v>
      </c>
      <c r="I27" s="21">
        <v>8.25</v>
      </c>
      <c r="J27" s="21">
        <v>8.7899999999999991</v>
      </c>
      <c r="K27" s="21">
        <v>3.92</v>
      </c>
      <c r="L27" s="21">
        <v>4.4915000000000003</v>
      </c>
      <c r="M27" s="21">
        <v>54.1</v>
      </c>
      <c r="N27" s="21">
        <v>1311.79</v>
      </c>
      <c r="O27" s="21" t="s">
        <v>37</v>
      </c>
      <c r="P27" s="21" t="s">
        <v>37</v>
      </c>
      <c r="Q27" s="21">
        <v>6632.79</v>
      </c>
      <c r="R27" s="21">
        <v>27531.68</v>
      </c>
      <c r="S27" s="21">
        <v>0.2</v>
      </c>
      <c r="T27">
        <v>4.5600000000000005</v>
      </c>
      <c r="U27">
        <v>9.14</v>
      </c>
      <c r="V27">
        <v>278.14999999999998</v>
      </c>
    </row>
    <row r="28" spans="1:22" x14ac:dyDescent="0.25">
      <c r="A28" s="40">
        <v>43495</v>
      </c>
      <c r="B28" s="21" t="s">
        <v>37</v>
      </c>
      <c r="C28" s="21">
        <v>3161.74</v>
      </c>
      <c r="D28" s="21">
        <v>96996.2</v>
      </c>
      <c r="E28" s="21">
        <v>1.1479999999999999</v>
      </c>
      <c r="F28" s="21">
        <v>3.6794000000000002</v>
      </c>
      <c r="G28" s="21">
        <v>6.7164999999999999</v>
      </c>
      <c r="H28" s="21">
        <v>2.6779999999999999</v>
      </c>
      <c r="I28" s="21">
        <v>8.33</v>
      </c>
      <c r="J28" s="21">
        <v>8.89</v>
      </c>
      <c r="K28" s="21">
        <v>3.9390000000000001</v>
      </c>
      <c r="L28" s="21">
        <v>4.47</v>
      </c>
      <c r="M28" s="21">
        <v>53.92</v>
      </c>
      <c r="N28" s="21">
        <v>1319.91</v>
      </c>
      <c r="O28" s="21" t="s">
        <v>37</v>
      </c>
      <c r="P28" s="21" t="s">
        <v>37</v>
      </c>
      <c r="Q28" s="21">
        <v>6807.91</v>
      </c>
      <c r="R28" s="21">
        <v>27642.85</v>
      </c>
      <c r="S28" s="21">
        <v>0.188</v>
      </c>
      <c r="T28">
        <v>4.5361000000000002</v>
      </c>
      <c r="U28">
        <v>9.24</v>
      </c>
      <c r="V28">
        <v>282.10000000000002</v>
      </c>
    </row>
    <row r="29" spans="1:22" x14ac:dyDescent="0.25">
      <c r="A29" s="40">
        <v>43496</v>
      </c>
      <c r="B29" s="21" t="s">
        <v>37</v>
      </c>
      <c r="C29" s="21">
        <v>3159.43</v>
      </c>
      <c r="D29" s="21">
        <v>97393.7</v>
      </c>
      <c r="E29" s="21">
        <v>1.1448</v>
      </c>
      <c r="F29" s="21">
        <v>3.6467999999999998</v>
      </c>
      <c r="G29" s="21">
        <v>6.7</v>
      </c>
      <c r="H29" s="21">
        <v>2.63</v>
      </c>
      <c r="I29" s="21">
        <v>8.11</v>
      </c>
      <c r="J29" s="21">
        <v>8.64</v>
      </c>
      <c r="K29" s="21">
        <v>3.8270999999999997</v>
      </c>
      <c r="L29" s="21">
        <v>4.3952999999999998</v>
      </c>
      <c r="M29" s="21">
        <v>53.22</v>
      </c>
      <c r="N29" s="21">
        <v>1321.25</v>
      </c>
      <c r="O29" s="21" t="s">
        <v>37</v>
      </c>
      <c r="P29" s="21" t="s">
        <v>37</v>
      </c>
      <c r="Q29" s="21">
        <v>6906.84</v>
      </c>
      <c r="R29" s="21">
        <v>27942.47</v>
      </c>
      <c r="S29" s="21">
        <v>0.14899999999999999</v>
      </c>
      <c r="T29">
        <v>4.4757999999999996</v>
      </c>
      <c r="U29">
        <v>8.9700000000000006</v>
      </c>
      <c r="V29">
        <v>283.55</v>
      </c>
    </row>
    <row r="30" spans="1:22" x14ac:dyDescent="0.25">
      <c r="A30" s="40">
        <v>43497</v>
      </c>
      <c r="B30" s="21" t="s">
        <v>37</v>
      </c>
      <c r="C30" s="21">
        <v>3171.12</v>
      </c>
      <c r="D30" s="21">
        <v>97861.3</v>
      </c>
      <c r="E30" s="21">
        <v>1.1456</v>
      </c>
      <c r="F30" s="21">
        <v>3.6568000000000001</v>
      </c>
      <c r="G30" s="21">
        <v>6.7454000000000001</v>
      </c>
      <c r="H30" s="21">
        <v>2.6850000000000001</v>
      </c>
      <c r="I30" s="21">
        <v>8.0399999999999991</v>
      </c>
      <c r="J30" s="21">
        <v>8.5500000000000007</v>
      </c>
      <c r="K30" s="21">
        <v>3.7800000000000002</v>
      </c>
      <c r="L30" s="21">
        <v>4.32</v>
      </c>
      <c r="M30" s="21">
        <v>54.54</v>
      </c>
      <c r="N30" s="21">
        <v>1317.98</v>
      </c>
      <c r="O30" s="21" t="s">
        <v>37</v>
      </c>
      <c r="P30" s="21" t="s">
        <v>37</v>
      </c>
      <c r="Q30" s="21">
        <v>6875.52</v>
      </c>
      <c r="R30" s="21">
        <v>27930.74</v>
      </c>
      <c r="S30" s="21">
        <v>0.16600000000000001</v>
      </c>
      <c r="T30">
        <v>4.42</v>
      </c>
      <c r="U30">
        <v>8.86</v>
      </c>
      <c r="V30">
        <v>282.55</v>
      </c>
    </row>
    <row r="31" spans="1:22" x14ac:dyDescent="0.25">
      <c r="A31" s="40">
        <v>43500</v>
      </c>
      <c r="B31" s="21" t="s">
        <v>37</v>
      </c>
      <c r="C31" s="21">
        <v>3165.2</v>
      </c>
      <c r="D31" s="21">
        <v>98588.6</v>
      </c>
      <c r="E31" s="21">
        <v>1.1437999999999999</v>
      </c>
      <c r="F31" s="21">
        <v>3.6665999999999999</v>
      </c>
      <c r="G31" s="21">
        <v>6.7454000000000001</v>
      </c>
      <c r="H31" s="21">
        <v>2.7240000000000002</v>
      </c>
      <c r="I31" s="21">
        <v>8.06</v>
      </c>
      <c r="J31" s="21">
        <v>8.56</v>
      </c>
      <c r="K31" s="21">
        <v>3.81</v>
      </c>
      <c r="L31" s="21">
        <v>4.3388999999999998</v>
      </c>
      <c r="M31" s="21">
        <v>54.5</v>
      </c>
      <c r="N31" s="21">
        <v>1312.25</v>
      </c>
      <c r="O31" s="21" t="s">
        <v>37</v>
      </c>
      <c r="P31" s="21" t="s">
        <v>37</v>
      </c>
      <c r="Q31" s="21">
        <v>6959.96</v>
      </c>
      <c r="R31" s="21">
        <v>27990.21</v>
      </c>
      <c r="S31" s="21">
        <v>0.17699999999999999</v>
      </c>
      <c r="T31">
        <v>4.4378000000000002</v>
      </c>
      <c r="U31">
        <v>8.86</v>
      </c>
      <c r="V31">
        <v>284.2</v>
      </c>
    </row>
    <row r="32" spans="1:22" x14ac:dyDescent="0.25">
      <c r="A32" s="40">
        <v>43501</v>
      </c>
      <c r="B32" s="21" t="s">
        <v>37</v>
      </c>
      <c r="C32" s="21">
        <v>3215.04</v>
      </c>
      <c r="D32" s="21">
        <v>98311.2</v>
      </c>
      <c r="E32" s="21">
        <v>1.1406000000000001</v>
      </c>
      <c r="F32" s="21">
        <v>3.6665999999999999</v>
      </c>
      <c r="G32" s="21">
        <v>6.7454000000000001</v>
      </c>
      <c r="H32" s="21">
        <v>2.6989999999999998</v>
      </c>
      <c r="I32" s="21">
        <v>8.09</v>
      </c>
      <c r="J32" s="21">
        <v>8.61</v>
      </c>
      <c r="K32" s="21">
        <v>3.8351999999999999</v>
      </c>
      <c r="L32" s="21">
        <v>4.3785999999999996</v>
      </c>
      <c r="M32" s="21">
        <v>54.29</v>
      </c>
      <c r="N32" s="21">
        <v>1315.32</v>
      </c>
      <c r="O32" s="21" t="s">
        <v>37</v>
      </c>
      <c r="P32" s="21" t="s">
        <v>37</v>
      </c>
      <c r="Q32" s="21">
        <v>7023.52</v>
      </c>
      <c r="R32" s="21">
        <v>27990.21</v>
      </c>
      <c r="S32" s="21">
        <v>0.17</v>
      </c>
      <c r="T32">
        <v>4.4728000000000003</v>
      </c>
      <c r="U32">
        <v>8.92</v>
      </c>
      <c r="V32">
        <v>286.39999999999998</v>
      </c>
    </row>
    <row r="33" spans="1:22" x14ac:dyDescent="0.25">
      <c r="A33" s="40">
        <v>43502</v>
      </c>
      <c r="B33" s="21" t="s">
        <v>37</v>
      </c>
      <c r="C33" s="21">
        <v>3212.75</v>
      </c>
      <c r="D33" s="21">
        <v>94635.6</v>
      </c>
      <c r="E33" s="21">
        <v>1.1362000000000001</v>
      </c>
      <c r="F33" s="21">
        <v>3.7006000000000001</v>
      </c>
      <c r="G33" s="21">
        <v>6.7454000000000001</v>
      </c>
      <c r="H33" s="21">
        <v>2.6959999999999997</v>
      </c>
      <c r="I33" s="21">
        <v>8.17</v>
      </c>
      <c r="J33" s="21">
        <v>8.7100000000000009</v>
      </c>
      <c r="K33" s="21">
        <v>3.8841000000000001</v>
      </c>
      <c r="L33" s="21">
        <v>4.4340999999999999</v>
      </c>
      <c r="M33" s="21">
        <v>54.4</v>
      </c>
      <c r="N33" s="21">
        <v>1306.5999999999999</v>
      </c>
      <c r="O33" s="21" t="s">
        <v>37</v>
      </c>
      <c r="P33" s="21" t="s">
        <v>37</v>
      </c>
      <c r="Q33" s="21">
        <v>6997.62</v>
      </c>
      <c r="R33" s="21">
        <v>27990.21</v>
      </c>
      <c r="S33" s="21">
        <v>0.16200000000000001</v>
      </c>
      <c r="T33">
        <v>4.5269000000000004</v>
      </c>
      <c r="U33">
        <v>9.0399999999999991</v>
      </c>
      <c r="V33">
        <v>287.75</v>
      </c>
    </row>
    <row r="34" spans="1:22" x14ac:dyDescent="0.25">
      <c r="A34" s="40">
        <v>43503</v>
      </c>
      <c r="B34" s="21" t="s">
        <v>37</v>
      </c>
      <c r="C34" s="21">
        <v>3150.76</v>
      </c>
      <c r="D34" s="21">
        <v>94405.6</v>
      </c>
      <c r="E34" s="21">
        <v>1.1341000000000001</v>
      </c>
      <c r="F34" s="21">
        <v>3.7170999999999998</v>
      </c>
      <c r="G34" s="21">
        <v>6.7454000000000001</v>
      </c>
      <c r="H34" s="21">
        <v>2.6579999999999999</v>
      </c>
      <c r="I34" s="21">
        <v>8.23</v>
      </c>
      <c r="J34" s="21">
        <v>8.77</v>
      </c>
      <c r="K34" s="21">
        <v>3.94</v>
      </c>
      <c r="L34" s="21">
        <v>4.4800000000000004</v>
      </c>
      <c r="M34" s="21">
        <v>53.52</v>
      </c>
      <c r="N34" s="21">
        <v>1310.1099999999999</v>
      </c>
      <c r="O34" s="21" t="s">
        <v>37</v>
      </c>
      <c r="P34" s="21" t="s">
        <v>37</v>
      </c>
      <c r="Q34" s="21">
        <v>6904.98</v>
      </c>
      <c r="R34" s="21">
        <v>27990.21</v>
      </c>
      <c r="S34" s="21">
        <v>0.115</v>
      </c>
      <c r="T34">
        <v>4.5736999999999997</v>
      </c>
      <c r="U34">
        <v>9.1</v>
      </c>
      <c r="V34">
        <v>287.75</v>
      </c>
    </row>
    <row r="35" spans="1:22" x14ac:dyDescent="0.25">
      <c r="A35" s="40">
        <v>43504</v>
      </c>
      <c r="B35" s="21" t="s">
        <v>37</v>
      </c>
      <c r="C35" s="21">
        <v>3135.62</v>
      </c>
      <c r="D35" s="21">
        <v>95343.1</v>
      </c>
      <c r="E35" s="21">
        <v>1.1323000000000001</v>
      </c>
      <c r="F35" s="21">
        <v>3.7320000000000002</v>
      </c>
      <c r="G35" s="21">
        <v>6.7454000000000001</v>
      </c>
      <c r="H35" s="21">
        <v>2.6360000000000001</v>
      </c>
      <c r="I35" s="21">
        <v>8.36</v>
      </c>
      <c r="J35" s="21">
        <v>8.8800000000000008</v>
      </c>
      <c r="K35" s="21">
        <v>4.0397999999999996</v>
      </c>
      <c r="L35" s="21">
        <v>4.5495999999999999</v>
      </c>
      <c r="M35" s="21">
        <v>53.57</v>
      </c>
      <c r="N35" s="21">
        <v>1314.29</v>
      </c>
      <c r="O35" s="21" t="s">
        <v>37</v>
      </c>
      <c r="P35" s="21" t="s">
        <v>37</v>
      </c>
      <c r="Q35" s="21">
        <v>6913.13</v>
      </c>
      <c r="R35" s="21">
        <v>27946.32</v>
      </c>
      <c r="S35" s="21">
        <v>8.6999999999999994E-2</v>
      </c>
      <c r="T35">
        <v>4.6399999999999997</v>
      </c>
      <c r="U35">
        <v>9.1999999999999993</v>
      </c>
      <c r="V35">
        <v>286.25</v>
      </c>
    </row>
    <row r="36" spans="1:22" x14ac:dyDescent="0.25">
      <c r="A36" s="40">
        <v>43507</v>
      </c>
      <c r="B36" s="21" t="s">
        <v>37</v>
      </c>
      <c r="C36" s="21">
        <v>3165.61</v>
      </c>
      <c r="D36" s="21">
        <v>94412.9</v>
      </c>
      <c r="E36" s="21">
        <v>1.1275999999999999</v>
      </c>
      <c r="F36" s="21">
        <v>3.7557999999999998</v>
      </c>
      <c r="G36" s="21">
        <v>6.7923</v>
      </c>
      <c r="H36" s="21">
        <v>2.6550000000000002</v>
      </c>
      <c r="I36" s="21">
        <v>8.34</v>
      </c>
      <c r="J36" s="21">
        <v>8.86</v>
      </c>
      <c r="K36" s="21">
        <v>4.0353000000000003</v>
      </c>
      <c r="L36" s="21">
        <v>4.5514000000000001</v>
      </c>
      <c r="M36" s="21">
        <v>53.64</v>
      </c>
      <c r="N36" s="21">
        <v>1308.1199999999999</v>
      </c>
      <c r="O36" s="21" t="s">
        <v>37</v>
      </c>
      <c r="P36" s="21" t="s">
        <v>37</v>
      </c>
      <c r="Q36" s="21">
        <v>6909.19</v>
      </c>
      <c r="R36" s="21">
        <v>28143.84</v>
      </c>
      <c r="S36" s="21">
        <v>0.12</v>
      </c>
      <c r="T36">
        <v>4.6482000000000001</v>
      </c>
      <c r="U36">
        <v>9.19</v>
      </c>
      <c r="V36">
        <v>283.35000000000002</v>
      </c>
    </row>
    <row r="37" spans="1:22" x14ac:dyDescent="0.25">
      <c r="A37" s="40">
        <v>43508</v>
      </c>
      <c r="B37" s="21" t="s">
        <v>37</v>
      </c>
      <c r="C37" s="21">
        <v>3190.75</v>
      </c>
      <c r="D37" s="21">
        <v>96168.4</v>
      </c>
      <c r="E37" s="21">
        <v>1.1326000000000001</v>
      </c>
      <c r="F37" s="21">
        <v>3.7119999999999997</v>
      </c>
      <c r="G37" s="21">
        <v>6.774</v>
      </c>
      <c r="H37" s="21">
        <v>2.6890000000000001</v>
      </c>
      <c r="I37" s="21">
        <v>8.25</v>
      </c>
      <c r="J37" s="21">
        <v>8.76</v>
      </c>
      <c r="K37" s="21">
        <v>3.99</v>
      </c>
      <c r="L37" s="21">
        <v>4.5</v>
      </c>
      <c r="M37" s="21">
        <v>53.98</v>
      </c>
      <c r="N37" s="21">
        <v>1310.8</v>
      </c>
      <c r="O37" s="21" t="s">
        <v>37</v>
      </c>
      <c r="P37" s="21" t="s">
        <v>37</v>
      </c>
      <c r="Q37" s="21">
        <v>7014.67</v>
      </c>
      <c r="R37" s="21">
        <v>28171.33</v>
      </c>
      <c r="S37" s="21">
        <v>0.13200000000000001</v>
      </c>
      <c r="T37">
        <v>4.59</v>
      </c>
      <c r="U37">
        <v>9.09</v>
      </c>
      <c r="V37">
        <v>281.55</v>
      </c>
    </row>
    <row r="38" spans="1:22" x14ac:dyDescent="0.25">
      <c r="A38" s="40">
        <v>43509</v>
      </c>
      <c r="B38" s="21" t="s">
        <v>37</v>
      </c>
      <c r="C38" s="21">
        <v>3202.37</v>
      </c>
      <c r="D38" s="21">
        <v>95842.4</v>
      </c>
      <c r="E38" s="21">
        <v>1.1261000000000001</v>
      </c>
      <c r="F38" s="21">
        <v>3.7591999999999999</v>
      </c>
      <c r="G38" s="21">
        <v>6.7603999999999997</v>
      </c>
      <c r="H38" s="21">
        <v>2.7029999999999998</v>
      </c>
      <c r="I38" s="21">
        <v>8.18</v>
      </c>
      <c r="J38" s="21">
        <v>8.7200000000000006</v>
      </c>
      <c r="K38" s="21">
        <v>3.9351000000000003</v>
      </c>
      <c r="L38" s="21">
        <v>4.46</v>
      </c>
      <c r="M38" s="21">
        <v>54.65</v>
      </c>
      <c r="N38" s="21">
        <v>1306.27</v>
      </c>
      <c r="O38" s="21" t="s">
        <v>37</v>
      </c>
      <c r="P38" s="21" t="s">
        <v>37</v>
      </c>
      <c r="Q38" s="21">
        <v>7015.88</v>
      </c>
      <c r="R38" s="21">
        <v>28497.59</v>
      </c>
      <c r="S38" s="21">
        <v>0.123</v>
      </c>
      <c r="T38">
        <v>4.5473999999999997</v>
      </c>
      <c r="U38">
        <v>9.0500000000000007</v>
      </c>
      <c r="V38">
        <v>281.2</v>
      </c>
    </row>
    <row r="39" spans="1:22" x14ac:dyDescent="0.25">
      <c r="A39" s="40">
        <v>43510</v>
      </c>
      <c r="B39" s="21" t="s">
        <v>37</v>
      </c>
      <c r="C39" s="21">
        <v>3182.66</v>
      </c>
      <c r="D39" s="21">
        <v>98015.1</v>
      </c>
      <c r="E39" s="21">
        <v>1.1294999999999999</v>
      </c>
      <c r="F39" s="21">
        <v>3.7187999999999999</v>
      </c>
      <c r="G39" s="21">
        <v>6.7720000000000002</v>
      </c>
      <c r="H39" s="21">
        <v>2.6550000000000002</v>
      </c>
      <c r="I39" s="21">
        <v>8.1199999999999992</v>
      </c>
      <c r="J39" s="21">
        <v>8.66</v>
      </c>
      <c r="K39" s="21">
        <v>3.8851</v>
      </c>
      <c r="L39" s="21">
        <v>4.41</v>
      </c>
      <c r="M39" s="21">
        <v>54.79</v>
      </c>
      <c r="N39" s="21">
        <v>1312.57</v>
      </c>
      <c r="O39" s="21" t="s">
        <v>37</v>
      </c>
      <c r="P39" s="21" t="s">
        <v>37</v>
      </c>
      <c r="Q39" s="21">
        <v>7022.42</v>
      </c>
      <c r="R39" s="21">
        <v>28432.05</v>
      </c>
      <c r="S39" s="21">
        <v>0.10299999999999999</v>
      </c>
      <c r="T39">
        <v>4.5099</v>
      </c>
      <c r="U39">
        <v>8.98</v>
      </c>
      <c r="V39">
        <v>281.95</v>
      </c>
    </row>
    <row r="40" spans="1:22" x14ac:dyDescent="0.25">
      <c r="A40" s="40">
        <v>43511</v>
      </c>
      <c r="B40" s="21" t="s">
        <v>37</v>
      </c>
      <c r="C40" s="21">
        <v>3241.25</v>
      </c>
      <c r="D40" s="21">
        <v>97525.9</v>
      </c>
      <c r="E40" s="21">
        <v>1.1295999999999999</v>
      </c>
      <c r="F40" s="21">
        <v>3.7014</v>
      </c>
      <c r="G40" s="21">
        <v>6.7732000000000001</v>
      </c>
      <c r="H40" s="21">
        <v>2.6640000000000001</v>
      </c>
      <c r="I40" s="21">
        <v>8.02</v>
      </c>
      <c r="J40" s="21">
        <v>8.5299999999999994</v>
      </c>
      <c r="K40" s="21">
        <v>3.81</v>
      </c>
      <c r="L40" s="21">
        <v>4.3497000000000003</v>
      </c>
      <c r="M40" s="21">
        <v>55.57</v>
      </c>
      <c r="N40" s="21">
        <v>1322.49</v>
      </c>
      <c r="O40" s="21" t="s">
        <v>37</v>
      </c>
      <c r="P40" s="21" t="s">
        <v>37</v>
      </c>
      <c r="Q40" s="21">
        <v>7055.18</v>
      </c>
      <c r="R40" s="21">
        <v>27900.84</v>
      </c>
      <c r="S40" s="21">
        <v>0.10100000000000001</v>
      </c>
      <c r="T40">
        <v>4.42</v>
      </c>
      <c r="U40">
        <v>8.8699999999999992</v>
      </c>
      <c r="V40">
        <v>284.25</v>
      </c>
    </row>
    <row r="41" spans="1:22" x14ac:dyDescent="0.25">
      <c r="A41" s="40">
        <v>43514</v>
      </c>
      <c r="B41" s="21" t="s">
        <v>37</v>
      </c>
      <c r="C41" s="21">
        <v>3244.79</v>
      </c>
      <c r="D41" s="21">
        <v>96509.9</v>
      </c>
      <c r="E41" s="21">
        <v>1.1311</v>
      </c>
      <c r="F41" s="21">
        <v>3.7354000000000003</v>
      </c>
      <c r="G41" s="21">
        <v>6.7667000000000002</v>
      </c>
      <c r="H41" s="21">
        <v>2.6640000000000001</v>
      </c>
      <c r="I41" s="21">
        <v>8.1199999999999992</v>
      </c>
      <c r="J41" s="21">
        <v>8.66</v>
      </c>
      <c r="K41" s="21">
        <v>3.8660000000000001</v>
      </c>
      <c r="L41" s="21">
        <v>4.37</v>
      </c>
      <c r="M41" s="21">
        <v>55.57</v>
      </c>
      <c r="N41" s="21">
        <v>1326.89</v>
      </c>
      <c r="O41" s="21" t="s">
        <v>37</v>
      </c>
      <c r="P41" s="21" t="s">
        <v>37</v>
      </c>
      <c r="Q41" s="21">
        <v>7055.18</v>
      </c>
      <c r="R41" s="21">
        <v>28347.01</v>
      </c>
      <c r="S41" s="21">
        <v>0.11</v>
      </c>
      <c r="T41">
        <v>4.45</v>
      </c>
      <c r="U41">
        <v>9</v>
      </c>
      <c r="V41">
        <v>284.25</v>
      </c>
    </row>
    <row r="42" spans="1:22" x14ac:dyDescent="0.25">
      <c r="A42" s="40">
        <v>43515</v>
      </c>
      <c r="B42" s="21" t="s">
        <v>37</v>
      </c>
      <c r="C42" s="21">
        <v>3239.41</v>
      </c>
      <c r="D42" s="21">
        <v>97659.199999999997</v>
      </c>
      <c r="E42" s="21">
        <v>1.1341000000000001</v>
      </c>
      <c r="F42" s="21">
        <v>3.7218</v>
      </c>
      <c r="G42" s="21">
        <v>6.7586000000000004</v>
      </c>
      <c r="H42" s="21">
        <v>2.6349999999999998</v>
      </c>
      <c r="I42" s="21">
        <v>8.06</v>
      </c>
      <c r="J42" s="21">
        <v>8.56</v>
      </c>
      <c r="K42" s="21">
        <v>3.85</v>
      </c>
      <c r="L42" s="21">
        <v>4.3600000000000003</v>
      </c>
      <c r="M42" s="21">
        <v>56.03</v>
      </c>
      <c r="N42" s="21">
        <v>1340.94</v>
      </c>
      <c r="O42" s="21" t="s">
        <v>37</v>
      </c>
      <c r="P42" s="21" t="s">
        <v>37</v>
      </c>
      <c r="Q42" s="21">
        <v>7066.61</v>
      </c>
      <c r="R42" s="21">
        <v>28228.13</v>
      </c>
      <c r="S42" s="21">
        <v>0.105</v>
      </c>
      <c r="T42">
        <v>4.4400000000000004</v>
      </c>
      <c r="U42">
        <v>8.89</v>
      </c>
      <c r="V42">
        <v>290.95</v>
      </c>
    </row>
    <row r="43" spans="1:22" x14ac:dyDescent="0.25">
      <c r="A43" s="40">
        <v>43516</v>
      </c>
      <c r="B43" s="21" t="s">
        <v>37</v>
      </c>
      <c r="C43" s="21">
        <v>3259.49</v>
      </c>
      <c r="D43" s="21">
        <v>96544.8</v>
      </c>
      <c r="E43" s="21">
        <v>1.1337999999999999</v>
      </c>
      <c r="F43" s="21">
        <v>3.7302999999999997</v>
      </c>
      <c r="G43" s="21">
        <v>6.7213000000000003</v>
      </c>
      <c r="H43" s="21">
        <v>2.6459999999999999</v>
      </c>
      <c r="I43" s="21">
        <v>8.18</v>
      </c>
      <c r="J43" s="21">
        <v>8.7200000000000006</v>
      </c>
      <c r="K43" s="21">
        <v>3.9138999999999999</v>
      </c>
      <c r="L43" s="21">
        <v>4.4077000000000002</v>
      </c>
      <c r="M43" s="21">
        <v>56.18</v>
      </c>
      <c r="N43" s="21">
        <v>1338.44</v>
      </c>
      <c r="O43" s="21" t="s">
        <v>37</v>
      </c>
      <c r="P43" s="21" t="s">
        <v>37</v>
      </c>
      <c r="Q43" s="21">
        <v>7062.34</v>
      </c>
      <c r="R43" s="21">
        <v>28514.05</v>
      </c>
      <c r="S43" s="21">
        <v>0.1</v>
      </c>
      <c r="T43">
        <v>4.4890999999999996</v>
      </c>
      <c r="U43">
        <v>9.0500000000000007</v>
      </c>
      <c r="V43">
        <v>294.35000000000002</v>
      </c>
    </row>
    <row r="44" spans="1:22" x14ac:dyDescent="0.25">
      <c r="A44" s="40">
        <v>43517</v>
      </c>
      <c r="B44" s="21" t="s">
        <v>37</v>
      </c>
      <c r="C44" s="21">
        <v>3263.7</v>
      </c>
      <c r="D44" s="21">
        <v>96932.3</v>
      </c>
      <c r="E44" s="21">
        <v>1.1335999999999999</v>
      </c>
      <c r="F44" s="21">
        <v>3.7627000000000002</v>
      </c>
      <c r="G44" s="21">
        <v>6.7225999999999999</v>
      </c>
      <c r="H44" s="21">
        <v>2.6930000000000001</v>
      </c>
      <c r="I44" s="21">
        <v>8.19</v>
      </c>
      <c r="J44" s="21">
        <v>8.7100000000000009</v>
      </c>
      <c r="K44" s="21">
        <v>3.91</v>
      </c>
      <c r="L44" s="21">
        <v>4.41</v>
      </c>
      <c r="M44" s="21">
        <v>56.16</v>
      </c>
      <c r="N44" s="21">
        <v>1323.63</v>
      </c>
      <c r="O44" s="21" t="s">
        <v>37</v>
      </c>
      <c r="P44" s="21" t="s">
        <v>37</v>
      </c>
      <c r="Q44" s="21">
        <v>7035.16</v>
      </c>
      <c r="R44" s="21">
        <v>28629.919999999998</v>
      </c>
      <c r="S44" s="21">
        <v>0.127</v>
      </c>
      <c r="T44">
        <v>4.5</v>
      </c>
      <c r="U44">
        <v>9.0399999999999991</v>
      </c>
      <c r="V44">
        <v>293.14999999999998</v>
      </c>
    </row>
    <row r="45" spans="1:22" x14ac:dyDescent="0.25">
      <c r="A45" s="40">
        <v>43518</v>
      </c>
      <c r="B45" s="21" t="s">
        <v>37</v>
      </c>
      <c r="C45" s="21">
        <v>3270.55</v>
      </c>
      <c r="D45" s="21">
        <v>97885.6</v>
      </c>
      <c r="E45" s="21">
        <v>1.1335</v>
      </c>
      <c r="F45" s="21">
        <v>3.7469999999999999</v>
      </c>
      <c r="G45" s="21">
        <v>6.7137000000000002</v>
      </c>
      <c r="H45" s="21">
        <v>2.6539999999999999</v>
      </c>
      <c r="I45" s="21">
        <v>8.15</v>
      </c>
      <c r="J45" s="21">
        <v>8.68</v>
      </c>
      <c r="K45" s="21">
        <v>3.8872999999999998</v>
      </c>
      <c r="L45" s="21">
        <v>4.4130000000000003</v>
      </c>
      <c r="M45" s="21">
        <v>56.03</v>
      </c>
      <c r="N45" s="21">
        <v>1329.4</v>
      </c>
      <c r="O45" s="21" t="s">
        <v>37</v>
      </c>
      <c r="P45" s="21" t="s">
        <v>37</v>
      </c>
      <c r="Q45" s="21">
        <v>7090.63</v>
      </c>
      <c r="R45" s="21">
        <v>28816.3</v>
      </c>
      <c r="S45" s="21">
        <v>9.6000000000000002E-2</v>
      </c>
      <c r="T45">
        <v>4.51</v>
      </c>
      <c r="U45">
        <v>9.02</v>
      </c>
      <c r="V45">
        <v>297.25</v>
      </c>
    </row>
    <row r="46" spans="1:22" x14ac:dyDescent="0.25">
      <c r="A46" s="40">
        <v>43521</v>
      </c>
      <c r="B46" s="21" t="s">
        <v>37</v>
      </c>
      <c r="C46" s="21">
        <v>3280.01</v>
      </c>
      <c r="D46" s="21">
        <v>97239.9</v>
      </c>
      <c r="E46" s="21">
        <v>1.1357999999999999</v>
      </c>
      <c r="F46" s="21">
        <v>3.7476000000000003</v>
      </c>
      <c r="G46" s="21">
        <v>6.6890999999999998</v>
      </c>
      <c r="H46" s="21">
        <v>2.6640000000000001</v>
      </c>
      <c r="I46" s="21">
        <v>8.2100000000000009</v>
      </c>
      <c r="J46" s="21">
        <v>8.73</v>
      </c>
      <c r="K46" s="21">
        <v>3.9</v>
      </c>
      <c r="L46" s="21">
        <v>4.42</v>
      </c>
      <c r="M46" s="21">
        <v>54.93</v>
      </c>
      <c r="N46" s="21">
        <v>1327.58</v>
      </c>
      <c r="O46" s="21" t="s">
        <v>37</v>
      </c>
      <c r="P46" s="21" t="s">
        <v>37</v>
      </c>
      <c r="Q46" s="21">
        <v>7115.43</v>
      </c>
      <c r="R46" s="21">
        <v>28959.3</v>
      </c>
      <c r="S46" s="21">
        <v>0.108</v>
      </c>
      <c r="T46">
        <v>4.5199999999999996</v>
      </c>
      <c r="U46">
        <v>9.06</v>
      </c>
      <c r="V46">
        <v>297.3</v>
      </c>
    </row>
    <row r="47" spans="1:22" x14ac:dyDescent="0.25">
      <c r="A47" s="40">
        <v>43522</v>
      </c>
      <c r="B47" s="21" t="s">
        <v>37</v>
      </c>
      <c r="C47" s="21">
        <v>3289.32</v>
      </c>
      <c r="D47" s="21">
        <v>97602.5</v>
      </c>
      <c r="E47" s="21">
        <v>1.1389</v>
      </c>
      <c r="F47" s="21">
        <v>3.7488999999999999</v>
      </c>
      <c r="G47" s="21">
        <v>6.7001999999999997</v>
      </c>
      <c r="H47" s="21">
        <v>2.637</v>
      </c>
      <c r="I47" s="21">
        <v>8.23</v>
      </c>
      <c r="J47" s="21">
        <v>8.76</v>
      </c>
      <c r="K47" s="21">
        <v>3.9062999999999999</v>
      </c>
      <c r="L47" s="21">
        <v>4.42</v>
      </c>
      <c r="M47" s="21">
        <v>55.21</v>
      </c>
      <c r="N47" s="21">
        <v>1328.96</v>
      </c>
      <c r="O47" s="21" t="s">
        <v>37</v>
      </c>
      <c r="P47" s="21" t="s">
        <v>37</v>
      </c>
      <c r="Q47" s="21">
        <v>7123.22</v>
      </c>
      <c r="R47" s="21">
        <v>28772.06</v>
      </c>
      <c r="S47" s="21">
        <v>0.11799999999999999</v>
      </c>
      <c r="T47">
        <v>4.5199999999999996</v>
      </c>
      <c r="U47">
        <v>9.08</v>
      </c>
      <c r="V47">
        <v>298.05</v>
      </c>
    </row>
    <row r="48" spans="1:22" x14ac:dyDescent="0.25">
      <c r="A48" s="40">
        <v>43523</v>
      </c>
      <c r="B48" s="21" t="s">
        <v>37</v>
      </c>
      <c r="C48" s="21">
        <v>3282.77</v>
      </c>
      <c r="D48" s="21">
        <v>97307.3</v>
      </c>
      <c r="E48" s="21">
        <v>1.137</v>
      </c>
      <c r="F48" s="21">
        <v>3.7294999999999998</v>
      </c>
      <c r="G48" s="21">
        <v>6.6871999999999998</v>
      </c>
      <c r="H48" s="21">
        <v>2.6829999999999998</v>
      </c>
      <c r="I48" s="21">
        <v>8.19</v>
      </c>
      <c r="J48" s="21">
        <v>8.73</v>
      </c>
      <c r="K48" s="21">
        <v>3.87</v>
      </c>
      <c r="L48" s="21">
        <v>4.3812999999999995</v>
      </c>
      <c r="M48" s="21">
        <v>55.77</v>
      </c>
      <c r="N48" s="21">
        <v>1319.86</v>
      </c>
      <c r="O48" s="21" t="s">
        <v>37</v>
      </c>
      <c r="P48" s="21" t="s">
        <v>37</v>
      </c>
      <c r="Q48" s="21">
        <v>7117</v>
      </c>
      <c r="R48" s="21">
        <v>28757.439999999999</v>
      </c>
      <c r="S48" s="21">
        <v>0.14799999999999999</v>
      </c>
      <c r="T48">
        <v>4.4930000000000003</v>
      </c>
      <c r="U48">
        <v>9.06</v>
      </c>
      <c r="V48">
        <v>299.3</v>
      </c>
    </row>
    <row r="49" spans="1:22" x14ac:dyDescent="0.25">
      <c r="A49" s="40">
        <v>43524</v>
      </c>
      <c r="B49" s="21" t="s">
        <v>37</v>
      </c>
      <c r="C49" s="21">
        <v>3298.26</v>
      </c>
      <c r="D49" s="21">
        <v>95584.4</v>
      </c>
      <c r="E49" s="21">
        <v>1.1371</v>
      </c>
      <c r="F49" s="21">
        <v>3.7568000000000001</v>
      </c>
      <c r="G49" s="21">
        <v>6.6940999999999997</v>
      </c>
      <c r="H49" s="21">
        <v>2.7160000000000002</v>
      </c>
      <c r="I49" s="21">
        <v>8.25</v>
      </c>
      <c r="J49" s="21">
        <v>8.7799999999999994</v>
      </c>
      <c r="K49" s="21">
        <v>3.8947000000000003</v>
      </c>
      <c r="L49" s="21">
        <v>4.3746999999999998</v>
      </c>
      <c r="M49" s="21">
        <v>55.67</v>
      </c>
      <c r="N49" s="21">
        <v>1313.32</v>
      </c>
      <c r="O49" s="21" t="s">
        <v>37</v>
      </c>
      <c r="P49" s="21" t="s">
        <v>37</v>
      </c>
      <c r="Q49" s="21">
        <v>7097.53</v>
      </c>
      <c r="R49" s="21">
        <v>28633.18</v>
      </c>
      <c r="S49" s="21">
        <v>0.183</v>
      </c>
      <c r="T49">
        <v>4.49</v>
      </c>
      <c r="U49">
        <v>9.1</v>
      </c>
      <c r="V49">
        <v>298.2</v>
      </c>
    </row>
    <row r="50" spans="1:22" x14ac:dyDescent="0.25">
      <c r="A50" s="40">
        <v>43525</v>
      </c>
      <c r="B50" s="21" t="s">
        <v>37</v>
      </c>
      <c r="C50" s="21">
        <v>3312.1</v>
      </c>
      <c r="D50" s="21">
        <v>94603.8</v>
      </c>
      <c r="E50" s="21">
        <v>1.1365000000000001</v>
      </c>
      <c r="F50" s="21">
        <v>3.7786</v>
      </c>
      <c r="G50" s="21">
        <v>6.7061999999999999</v>
      </c>
      <c r="H50" s="21">
        <v>2.7549999999999999</v>
      </c>
      <c r="I50" s="21">
        <v>8.3000000000000007</v>
      </c>
      <c r="J50" s="21">
        <v>8.84</v>
      </c>
      <c r="K50" s="21">
        <v>3.89</v>
      </c>
      <c r="L50" s="21">
        <v>4.3792999999999997</v>
      </c>
      <c r="M50" s="21">
        <v>54.74</v>
      </c>
      <c r="N50" s="21">
        <v>1293.44</v>
      </c>
      <c r="O50" s="21" t="s">
        <v>37</v>
      </c>
      <c r="P50" s="21" t="s">
        <v>37</v>
      </c>
      <c r="Q50" s="21">
        <v>7151.57</v>
      </c>
      <c r="R50" s="21">
        <v>28812.17</v>
      </c>
      <c r="S50" s="21">
        <v>0.183</v>
      </c>
      <c r="T50">
        <v>4.4998000000000005</v>
      </c>
      <c r="U50">
        <v>9.17</v>
      </c>
      <c r="V50">
        <v>296.5</v>
      </c>
    </row>
    <row r="51" spans="1:22" x14ac:dyDescent="0.25">
      <c r="A51" s="40">
        <v>43528</v>
      </c>
      <c r="B51" s="21" t="s">
        <v>37</v>
      </c>
      <c r="C51" s="21">
        <v>3317.12</v>
      </c>
      <c r="D51" s="21">
        <v>94603.8</v>
      </c>
      <c r="E51" s="21">
        <v>1.1339999999999999</v>
      </c>
      <c r="F51" s="21">
        <v>3.7786</v>
      </c>
      <c r="G51" s="21">
        <v>6.7073</v>
      </c>
      <c r="H51" s="21">
        <v>2.7229999999999999</v>
      </c>
      <c r="I51" s="21">
        <v>8.3000000000000007</v>
      </c>
      <c r="J51" s="21">
        <v>8.84</v>
      </c>
      <c r="K51" s="21">
        <v>3.89</v>
      </c>
      <c r="L51" s="21">
        <v>4.3792999999999997</v>
      </c>
      <c r="M51" s="21">
        <v>55.71</v>
      </c>
      <c r="N51" s="21">
        <v>1286.74</v>
      </c>
      <c r="O51" s="21" t="s">
        <v>37</v>
      </c>
      <c r="P51" s="21" t="s">
        <v>37</v>
      </c>
      <c r="Q51" s="21">
        <v>7150.83</v>
      </c>
      <c r="R51" s="21">
        <v>28959.59</v>
      </c>
      <c r="S51" s="21">
        <v>0.158</v>
      </c>
      <c r="T51">
        <v>4.4998000000000005</v>
      </c>
      <c r="U51">
        <v>9.17</v>
      </c>
      <c r="V51">
        <v>294.55</v>
      </c>
    </row>
    <row r="52" spans="1:22" x14ac:dyDescent="0.25">
      <c r="A52" s="40">
        <v>43529</v>
      </c>
      <c r="B52" s="21" t="s">
        <v>37</v>
      </c>
      <c r="C52" s="21">
        <v>3327.19</v>
      </c>
      <c r="D52" s="21">
        <v>94603.8</v>
      </c>
      <c r="E52" s="21">
        <v>1.1308</v>
      </c>
      <c r="F52" s="21">
        <v>3.7786</v>
      </c>
      <c r="G52" s="21">
        <v>6.7076000000000002</v>
      </c>
      <c r="H52" s="21">
        <v>2.7189999999999999</v>
      </c>
      <c r="I52" s="21">
        <v>8.3000000000000007</v>
      </c>
      <c r="J52" s="21">
        <v>8.84</v>
      </c>
      <c r="K52" s="21">
        <v>3.89</v>
      </c>
      <c r="L52" s="21">
        <v>4.3792999999999997</v>
      </c>
      <c r="M52" s="21">
        <v>55.73</v>
      </c>
      <c r="N52" s="21">
        <v>1288.01</v>
      </c>
      <c r="O52" s="21" t="s">
        <v>37</v>
      </c>
      <c r="P52" s="21" t="s">
        <v>37</v>
      </c>
      <c r="Q52" s="21">
        <v>7156.79</v>
      </c>
      <c r="R52" s="21">
        <v>28961.599999999999</v>
      </c>
      <c r="S52" s="21">
        <v>0.16800000000000001</v>
      </c>
      <c r="T52">
        <v>4.4998000000000005</v>
      </c>
      <c r="U52">
        <v>9.17</v>
      </c>
      <c r="V52">
        <v>296.7</v>
      </c>
    </row>
    <row r="53" spans="1:22" x14ac:dyDescent="0.25">
      <c r="A53" s="40">
        <v>43530</v>
      </c>
      <c r="B53" s="21" t="s">
        <v>37</v>
      </c>
      <c r="C53" s="21">
        <v>3324.67</v>
      </c>
      <c r="D53" s="21">
        <v>94216.9</v>
      </c>
      <c r="E53" s="21">
        <v>1.1307</v>
      </c>
      <c r="F53" s="21">
        <v>3.8393000000000002</v>
      </c>
      <c r="G53" s="21">
        <v>6.7112999999999996</v>
      </c>
      <c r="H53" s="21">
        <v>2.694</v>
      </c>
      <c r="I53" s="21">
        <v>8.35</v>
      </c>
      <c r="J53" s="21">
        <v>8.91</v>
      </c>
      <c r="K53" s="21">
        <v>3.9</v>
      </c>
      <c r="L53" s="21">
        <v>4.3899999999999997</v>
      </c>
      <c r="M53" s="21">
        <v>55.65</v>
      </c>
      <c r="N53" s="21">
        <v>1286.3599999999999</v>
      </c>
      <c r="O53" s="21" t="s">
        <v>37</v>
      </c>
      <c r="P53" s="21" t="s">
        <v>37</v>
      </c>
      <c r="Q53" s="21">
        <v>7112.47</v>
      </c>
      <c r="R53" s="21">
        <v>29037.599999999999</v>
      </c>
      <c r="S53" s="21">
        <v>0.128</v>
      </c>
      <c r="T53">
        <v>4.51</v>
      </c>
      <c r="U53">
        <v>9.23</v>
      </c>
      <c r="V53">
        <v>295.7</v>
      </c>
    </row>
    <row r="54" spans="1:22" x14ac:dyDescent="0.25">
      <c r="A54" s="40">
        <v>43531</v>
      </c>
      <c r="B54" s="21" t="s">
        <v>37</v>
      </c>
      <c r="C54" s="21">
        <v>3308.85</v>
      </c>
      <c r="D54" s="21">
        <v>94340.2</v>
      </c>
      <c r="E54" s="21">
        <v>1.1193</v>
      </c>
      <c r="F54" s="21">
        <v>3.8759000000000001</v>
      </c>
      <c r="G54" s="21">
        <v>6.7149999999999999</v>
      </c>
      <c r="H54" s="21">
        <v>2.64</v>
      </c>
      <c r="I54" s="21">
        <v>8.36</v>
      </c>
      <c r="J54" s="21">
        <v>8.89</v>
      </c>
      <c r="K54" s="21">
        <v>3.9041000000000001</v>
      </c>
      <c r="L54" s="21">
        <v>4.4000000000000004</v>
      </c>
      <c r="M54" s="21">
        <v>55.85</v>
      </c>
      <c r="N54" s="21">
        <v>1285.6099999999999</v>
      </c>
      <c r="O54" s="21" t="s">
        <v>37</v>
      </c>
      <c r="P54" s="21" t="s">
        <v>37</v>
      </c>
      <c r="Q54" s="21">
        <v>7026.88</v>
      </c>
      <c r="R54" s="21">
        <v>28779.45</v>
      </c>
      <c r="S54" s="21">
        <v>6.7000000000000004E-2</v>
      </c>
      <c r="T54">
        <v>4.51</v>
      </c>
      <c r="U54">
        <v>9.2100000000000009</v>
      </c>
      <c r="V54">
        <v>295.14999999999998</v>
      </c>
    </row>
    <row r="55" spans="1:22" x14ac:dyDescent="0.25">
      <c r="A55" s="40">
        <v>43532</v>
      </c>
      <c r="B55" s="21" t="s">
        <v>37</v>
      </c>
      <c r="C55" s="21">
        <v>3283.6</v>
      </c>
      <c r="D55" s="21">
        <v>95364.9</v>
      </c>
      <c r="E55" s="21">
        <v>1.1234999999999999</v>
      </c>
      <c r="F55" s="21">
        <v>3.8658000000000001</v>
      </c>
      <c r="G55" s="21">
        <v>6.7214</v>
      </c>
      <c r="H55" s="21">
        <v>2.63</v>
      </c>
      <c r="I55" s="21">
        <v>8.2799999999999994</v>
      </c>
      <c r="J55" s="21">
        <v>8.81</v>
      </c>
      <c r="K55" s="21">
        <v>3.8662000000000001</v>
      </c>
      <c r="L55" s="21">
        <v>4.3719999999999999</v>
      </c>
      <c r="M55" s="21">
        <v>55.46</v>
      </c>
      <c r="N55" s="21">
        <v>1298.3</v>
      </c>
      <c r="O55" s="21" t="s">
        <v>37</v>
      </c>
      <c r="P55" s="21" t="s">
        <v>37</v>
      </c>
      <c r="Q55" s="21">
        <v>7015.69</v>
      </c>
      <c r="R55" s="21">
        <v>28228.42</v>
      </c>
      <c r="S55" s="21">
        <v>6.9000000000000006E-2</v>
      </c>
      <c r="T55">
        <v>4.4854000000000003</v>
      </c>
      <c r="U55">
        <v>9.1300000000000008</v>
      </c>
      <c r="V55">
        <v>293.10000000000002</v>
      </c>
    </row>
    <row r="56" spans="1:22" x14ac:dyDescent="0.25">
      <c r="A56" s="40">
        <v>43535</v>
      </c>
      <c r="B56" s="21" t="s">
        <v>37</v>
      </c>
      <c r="C56" s="21">
        <v>3304.44</v>
      </c>
      <c r="D56" s="21">
        <v>98026.6</v>
      </c>
      <c r="E56" s="21">
        <v>1.1245000000000001</v>
      </c>
      <c r="F56" s="21">
        <v>3.8410000000000002</v>
      </c>
      <c r="G56" s="21">
        <v>6.7264999999999997</v>
      </c>
      <c r="H56" s="21">
        <v>2.64</v>
      </c>
      <c r="I56" s="21">
        <v>8.15</v>
      </c>
      <c r="J56" s="21">
        <v>8.67</v>
      </c>
      <c r="K56" s="21">
        <v>3.7800000000000002</v>
      </c>
      <c r="L56" s="21">
        <v>4.3076999999999996</v>
      </c>
      <c r="M56" s="21">
        <v>55.73</v>
      </c>
      <c r="N56" s="21">
        <v>1293.3499999999999</v>
      </c>
      <c r="O56" s="21" t="s">
        <v>37</v>
      </c>
      <c r="P56" s="21" t="s">
        <v>37</v>
      </c>
      <c r="Q56" s="21">
        <v>7164.02</v>
      </c>
      <c r="R56" s="21">
        <v>28503.3</v>
      </c>
      <c r="S56" s="21">
        <v>6.9000000000000006E-2</v>
      </c>
      <c r="T56">
        <v>4.4230999999999998</v>
      </c>
      <c r="U56">
        <v>8.98</v>
      </c>
      <c r="V56">
        <v>293.64999999999998</v>
      </c>
    </row>
    <row r="57" spans="1:22" x14ac:dyDescent="0.25">
      <c r="A57" s="40">
        <v>43536</v>
      </c>
      <c r="B57" s="21" t="s">
        <v>37</v>
      </c>
      <c r="C57" s="21">
        <v>3303.95</v>
      </c>
      <c r="D57" s="21">
        <v>97828</v>
      </c>
      <c r="E57" s="21">
        <v>1.1288</v>
      </c>
      <c r="F57" s="21">
        <v>3.8113999999999999</v>
      </c>
      <c r="G57" s="21">
        <v>6.7084999999999999</v>
      </c>
      <c r="H57" s="21">
        <v>2.6019999999999999</v>
      </c>
      <c r="I57" s="21">
        <v>8.09</v>
      </c>
      <c r="J57" s="21">
        <v>8.61</v>
      </c>
      <c r="K57" s="21">
        <v>3.77</v>
      </c>
      <c r="L57" s="21">
        <v>4.3</v>
      </c>
      <c r="M57" s="21">
        <v>55.73</v>
      </c>
      <c r="N57" s="21">
        <v>1301.58</v>
      </c>
      <c r="O57" s="21" t="s">
        <v>37</v>
      </c>
      <c r="P57" s="21" t="s">
        <v>37</v>
      </c>
      <c r="Q57" s="21">
        <v>7201.28</v>
      </c>
      <c r="R57" s="21">
        <v>28920.87</v>
      </c>
      <c r="S57" s="21">
        <v>5.5E-2</v>
      </c>
      <c r="T57">
        <v>4.4274000000000004</v>
      </c>
      <c r="U57">
        <v>8.93</v>
      </c>
      <c r="V57">
        <v>296.39999999999998</v>
      </c>
    </row>
    <row r="58" spans="1:22" x14ac:dyDescent="0.25">
      <c r="A58" s="40">
        <v>43537</v>
      </c>
      <c r="B58" s="21" t="s">
        <v>37</v>
      </c>
      <c r="C58" s="21">
        <v>3323.45</v>
      </c>
      <c r="D58" s="21">
        <v>98903.9</v>
      </c>
      <c r="E58" s="21">
        <v>1.1327</v>
      </c>
      <c r="F58" s="21">
        <v>3.8170000000000002</v>
      </c>
      <c r="G58" s="21">
        <v>6.7070999999999996</v>
      </c>
      <c r="H58" s="21">
        <v>2.6219999999999999</v>
      </c>
      <c r="I58" s="21">
        <v>7.98</v>
      </c>
      <c r="J58" s="21">
        <v>8.5</v>
      </c>
      <c r="K58" s="21">
        <v>3.68</v>
      </c>
      <c r="L58" s="21">
        <v>4.2699999999999996</v>
      </c>
      <c r="M58" s="21">
        <v>56.28</v>
      </c>
      <c r="N58" s="21">
        <v>1309.1199999999999</v>
      </c>
      <c r="O58" s="21" t="s">
        <v>37</v>
      </c>
      <c r="P58" s="21" t="s">
        <v>37</v>
      </c>
      <c r="Q58" s="21">
        <v>7256.98</v>
      </c>
      <c r="R58" s="21">
        <v>28807.45</v>
      </c>
      <c r="S58" s="21">
        <v>6.5000000000000002E-2</v>
      </c>
      <c r="T58">
        <v>4.4062000000000001</v>
      </c>
      <c r="U58">
        <v>8.83</v>
      </c>
      <c r="V58">
        <v>296.95</v>
      </c>
    </row>
    <row r="59" spans="1:22" x14ac:dyDescent="0.25">
      <c r="A59" s="40">
        <v>43538</v>
      </c>
      <c r="B59" s="21" t="s">
        <v>37</v>
      </c>
      <c r="C59" s="21">
        <v>3342.03</v>
      </c>
      <c r="D59" s="21">
        <v>98604.7</v>
      </c>
      <c r="E59" s="21">
        <v>1.1304000000000001</v>
      </c>
      <c r="F59" s="21">
        <v>3.8447</v>
      </c>
      <c r="G59" s="21">
        <v>6.7229999999999999</v>
      </c>
      <c r="H59" s="21">
        <v>2.6310000000000002</v>
      </c>
      <c r="I59" s="21">
        <v>8.08</v>
      </c>
      <c r="J59" s="21">
        <v>8.61</v>
      </c>
      <c r="K59" s="21">
        <v>3.6903000000000001</v>
      </c>
      <c r="L59" s="21">
        <v>4.2835999999999999</v>
      </c>
      <c r="M59" s="21">
        <v>56.15</v>
      </c>
      <c r="N59" s="21">
        <v>1296.17</v>
      </c>
      <c r="O59" s="21" t="s">
        <v>37</v>
      </c>
      <c r="P59" s="21" t="s">
        <v>37</v>
      </c>
      <c r="Q59" s="21">
        <v>7243.01</v>
      </c>
      <c r="R59" s="21">
        <v>28851.39</v>
      </c>
      <c r="S59" s="21">
        <v>8.5999999999999993E-2</v>
      </c>
      <c r="T59">
        <v>4.4145000000000003</v>
      </c>
      <c r="U59">
        <v>8.93</v>
      </c>
      <c r="V59">
        <v>292.89999999999998</v>
      </c>
    </row>
    <row r="60" spans="1:22" x14ac:dyDescent="0.25">
      <c r="A60" s="40">
        <v>43539</v>
      </c>
      <c r="B60" s="21" t="s">
        <v>37</v>
      </c>
      <c r="C60" s="21">
        <v>3386.08</v>
      </c>
      <c r="D60" s="21">
        <v>99136.7</v>
      </c>
      <c r="E60" s="21">
        <v>1.1326000000000001</v>
      </c>
      <c r="F60" s="21">
        <v>3.8144</v>
      </c>
      <c r="G60" s="21">
        <v>6.7137000000000002</v>
      </c>
      <c r="H60" s="21">
        <v>2.589</v>
      </c>
      <c r="I60" s="21">
        <v>8.06</v>
      </c>
      <c r="J60" s="21">
        <v>8.59</v>
      </c>
      <c r="K60" s="21">
        <v>3.6856</v>
      </c>
      <c r="L60" s="21">
        <v>4.2721999999999998</v>
      </c>
      <c r="M60" s="21">
        <v>56.26</v>
      </c>
      <c r="N60" s="21">
        <v>1302.4000000000001</v>
      </c>
      <c r="O60" s="21" t="s">
        <v>37</v>
      </c>
      <c r="P60" s="21" t="s">
        <v>37</v>
      </c>
      <c r="Q60" s="21">
        <v>7306.99</v>
      </c>
      <c r="R60" s="21">
        <v>29012.26</v>
      </c>
      <c r="S60" s="21">
        <v>8.4000000000000005E-2</v>
      </c>
      <c r="T60">
        <v>4.4000000000000004</v>
      </c>
      <c r="U60">
        <v>8.91</v>
      </c>
      <c r="V60">
        <v>294.95</v>
      </c>
    </row>
    <row r="61" spans="1:22" x14ac:dyDescent="0.25">
      <c r="A61" s="40">
        <v>43542</v>
      </c>
      <c r="B61" s="21" t="s">
        <v>37</v>
      </c>
      <c r="C61" s="21">
        <v>3387.94</v>
      </c>
      <c r="D61" s="21">
        <v>99993.9</v>
      </c>
      <c r="E61" s="21">
        <v>1.1336999999999999</v>
      </c>
      <c r="F61" s="21">
        <v>3.7917000000000001</v>
      </c>
      <c r="G61" s="21">
        <v>6.7130000000000001</v>
      </c>
      <c r="H61" s="21">
        <v>2.605</v>
      </c>
      <c r="I61" s="21">
        <v>8</v>
      </c>
      <c r="J61" s="21">
        <v>8.5399999999999991</v>
      </c>
      <c r="K61" s="21">
        <v>3.63</v>
      </c>
      <c r="L61" s="21">
        <v>4.2422000000000004</v>
      </c>
      <c r="M61" s="21">
        <v>56.36</v>
      </c>
      <c r="N61" s="21">
        <v>1303.71</v>
      </c>
      <c r="O61" s="21" t="s">
        <v>37</v>
      </c>
      <c r="P61" s="21" t="s">
        <v>37</v>
      </c>
      <c r="Q61" s="21">
        <v>7326.28</v>
      </c>
      <c r="R61" s="21">
        <v>29409.01</v>
      </c>
      <c r="S61" s="21">
        <v>8.3000000000000004E-2</v>
      </c>
      <c r="T61">
        <v>4.3897000000000004</v>
      </c>
      <c r="U61">
        <v>8.8800000000000008</v>
      </c>
      <c r="V61">
        <v>295.35000000000002</v>
      </c>
    </row>
    <row r="62" spans="1:22" x14ac:dyDescent="0.25">
      <c r="A62" s="40">
        <v>43543</v>
      </c>
      <c r="B62" s="21" t="s">
        <v>37</v>
      </c>
      <c r="C62" s="21">
        <v>3409</v>
      </c>
      <c r="D62" s="21">
        <v>99588.4</v>
      </c>
      <c r="E62" s="21">
        <v>1.1352</v>
      </c>
      <c r="F62" s="21">
        <v>3.7890999999999999</v>
      </c>
      <c r="G62" s="21">
        <v>6.7119</v>
      </c>
      <c r="H62" s="21">
        <v>2.613</v>
      </c>
      <c r="I62" s="21">
        <v>7.96</v>
      </c>
      <c r="J62" s="21">
        <v>8.49</v>
      </c>
      <c r="K62" s="21">
        <v>3.6</v>
      </c>
      <c r="L62" s="21">
        <v>4.2300000000000004</v>
      </c>
      <c r="M62" s="21">
        <v>56.44</v>
      </c>
      <c r="N62" s="21">
        <v>1306.56</v>
      </c>
      <c r="O62" s="21" t="s">
        <v>37</v>
      </c>
      <c r="P62" s="21" t="s">
        <v>37</v>
      </c>
      <c r="Q62" s="21">
        <v>7349.28</v>
      </c>
      <c r="R62" s="21">
        <v>29466.28</v>
      </c>
      <c r="S62" s="21">
        <v>9.7000000000000003E-2</v>
      </c>
      <c r="T62">
        <v>4.3882000000000003</v>
      </c>
      <c r="U62">
        <v>8.84</v>
      </c>
      <c r="V62">
        <v>296.75</v>
      </c>
    </row>
    <row r="63" spans="1:22" x14ac:dyDescent="0.25">
      <c r="A63" s="40">
        <v>43544</v>
      </c>
      <c r="B63" s="21" t="s">
        <v>37</v>
      </c>
      <c r="C63" s="21">
        <v>3372.38</v>
      </c>
      <c r="D63" s="21">
        <v>98041.4</v>
      </c>
      <c r="E63" s="21">
        <v>1.1413</v>
      </c>
      <c r="F63" s="21">
        <v>3.7763</v>
      </c>
      <c r="G63" s="21">
        <v>6.6944999999999997</v>
      </c>
      <c r="H63" s="21">
        <v>2.5270000000000001</v>
      </c>
      <c r="I63" s="21">
        <v>7.86</v>
      </c>
      <c r="J63" s="21">
        <v>8.39</v>
      </c>
      <c r="K63" s="21">
        <v>3.57</v>
      </c>
      <c r="L63" s="21">
        <v>4.2004999999999999</v>
      </c>
      <c r="M63" s="21">
        <v>56.59</v>
      </c>
      <c r="N63" s="21">
        <v>1312.53</v>
      </c>
      <c r="O63" s="21" t="s">
        <v>37</v>
      </c>
      <c r="P63" s="21" t="s">
        <v>37</v>
      </c>
      <c r="Q63" s="21">
        <v>7380.75</v>
      </c>
      <c r="R63" s="21">
        <v>29320.97</v>
      </c>
      <c r="S63" s="21">
        <v>8.4000000000000005E-2</v>
      </c>
      <c r="T63">
        <v>4.37</v>
      </c>
      <c r="U63">
        <v>8.73</v>
      </c>
      <c r="V63">
        <v>297.05</v>
      </c>
    </row>
    <row r="64" spans="1:22" x14ac:dyDescent="0.25">
      <c r="A64" s="40">
        <v>43545</v>
      </c>
      <c r="B64" s="21" t="s">
        <v>37</v>
      </c>
      <c r="C64" s="21">
        <v>3367.4</v>
      </c>
      <c r="D64" s="21">
        <v>96729.1</v>
      </c>
      <c r="E64" s="21">
        <v>1.1374</v>
      </c>
      <c r="F64" s="21">
        <v>3.7932000000000001</v>
      </c>
      <c r="G64" s="21">
        <v>6.6993</v>
      </c>
      <c r="H64" s="21">
        <v>2.5390000000000001</v>
      </c>
      <c r="I64" s="21">
        <v>7.9399999999999995</v>
      </c>
      <c r="J64" s="21">
        <v>8.49</v>
      </c>
      <c r="K64" s="21">
        <v>3.6137000000000001</v>
      </c>
      <c r="L64" s="21">
        <v>4.2375999999999996</v>
      </c>
      <c r="M64" s="21">
        <v>56.18</v>
      </c>
      <c r="N64" s="21">
        <v>1309.3599999999999</v>
      </c>
      <c r="O64" s="21" t="s">
        <v>37</v>
      </c>
      <c r="P64" s="21" t="s">
        <v>37</v>
      </c>
      <c r="Q64" s="21">
        <v>7493.27</v>
      </c>
      <c r="R64" s="21">
        <v>29071.56</v>
      </c>
      <c r="S64" s="21">
        <v>4.1000000000000002E-2</v>
      </c>
      <c r="T64">
        <v>4.41</v>
      </c>
      <c r="U64">
        <v>8.81</v>
      </c>
      <c r="V64">
        <v>295.64999999999998</v>
      </c>
    </row>
    <row r="65" spans="1:22" x14ac:dyDescent="0.25">
      <c r="A65" s="40">
        <v>43546</v>
      </c>
      <c r="B65" s="21" t="s">
        <v>37</v>
      </c>
      <c r="C65" s="21">
        <v>3305.73</v>
      </c>
      <c r="D65" s="21">
        <v>93735.2</v>
      </c>
      <c r="E65" s="21">
        <v>1.1302000000000001</v>
      </c>
      <c r="F65" s="21">
        <v>3.9064999999999999</v>
      </c>
      <c r="G65" s="21">
        <v>6.7181999999999995</v>
      </c>
      <c r="H65" s="21">
        <v>2.4409999999999998</v>
      </c>
      <c r="I65" s="21">
        <v>8.2899999999999991</v>
      </c>
      <c r="J65" s="21">
        <v>8.84</v>
      </c>
      <c r="K65" s="21">
        <v>3.7945000000000002</v>
      </c>
      <c r="L65" s="21">
        <v>4.3605</v>
      </c>
      <c r="M65" s="21">
        <v>55.67</v>
      </c>
      <c r="N65" s="21">
        <v>1313.68</v>
      </c>
      <c r="O65" s="21" t="s">
        <v>37</v>
      </c>
      <c r="P65" s="21" t="s">
        <v>37</v>
      </c>
      <c r="Q65" s="21">
        <v>7326.06</v>
      </c>
      <c r="R65" s="21">
        <v>29113.360000000001</v>
      </c>
      <c r="S65" s="21">
        <v>-1.4999999999999999E-2</v>
      </c>
      <c r="T65">
        <v>4.5166000000000004</v>
      </c>
      <c r="U65">
        <v>9.17</v>
      </c>
      <c r="V65">
        <v>289.8</v>
      </c>
    </row>
    <row r="66" spans="1:22" x14ac:dyDescent="0.25">
      <c r="A66" s="40">
        <v>43549</v>
      </c>
      <c r="B66" s="21" t="s">
        <v>37</v>
      </c>
      <c r="C66" s="21">
        <v>3300.48</v>
      </c>
      <c r="D66" s="21">
        <v>93662</v>
      </c>
      <c r="E66" s="21">
        <v>1.1312</v>
      </c>
      <c r="F66" s="21">
        <v>3.8542999999999998</v>
      </c>
      <c r="G66" s="21">
        <v>6.7094000000000005</v>
      </c>
      <c r="H66" s="21">
        <v>2.4</v>
      </c>
      <c r="I66" s="21">
        <v>8.17</v>
      </c>
      <c r="J66" s="21">
        <v>8.76</v>
      </c>
      <c r="K66" s="21">
        <v>3.7800000000000002</v>
      </c>
      <c r="L66" s="21">
        <v>4.3596000000000004</v>
      </c>
      <c r="M66" s="21">
        <v>55.69</v>
      </c>
      <c r="N66" s="21">
        <v>1321.9</v>
      </c>
      <c r="O66" s="21" t="s">
        <v>37</v>
      </c>
      <c r="P66" s="21" t="s">
        <v>37</v>
      </c>
      <c r="Q66" s="21">
        <v>7316.96</v>
      </c>
      <c r="R66" s="21">
        <v>28523.35</v>
      </c>
      <c r="S66" s="21">
        <v>-2.8000000000000001E-2</v>
      </c>
      <c r="T66">
        <v>4.5175000000000001</v>
      </c>
      <c r="U66">
        <v>9.08</v>
      </c>
      <c r="V66">
        <v>291.2</v>
      </c>
    </row>
    <row r="67" spans="1:22" x14ac:dyDescent="0.25">
      <c r="A67" s="40">
        <v>43550</v>
      </c>
      <c r="B67" s="21" t="s">
        <v>37</v>
      </c>
      <c r="C67" s="21">
        <v>3319.53</v>
      </c>
      <c r="D67" s="21">
        <v>95306.8</v>
      </c>
      <c r="E67" s="21">
        <v>1.1266</v>
      </c>
      <c r="F67" s="21">
        <v>3.8754</v>
      </c>
      <c r="G67" s="21">
        <v>6.7157</v>
      </c>
      <c r="H67" s="21">
        <v>2.4239999999999999</v>
      </c>
      <c r="I67" s="21">
        <v>8.24</v>
      </c>
      <c r="J67" s="21">
        <v>8.83</v>
      </c>
      <c r="K67" s="21">
        <v>3.84</v>
      </c>
      <c r="L67" s="21">
        <v>4.4094999999999995</v>
      </c>
      <c r="M67" s="21">
        <v>55.66</v>
      </c>
      <c r="N67" s="21">
        <v>1315.71</v>
      </c>
      <c r="O67" s="21" t="s">
        <v>37</v>
      </c>
      <c r="P67" s="21" t="s">
        <v>37</v>
      </c>
      <c r="Q67" s="21">
        <v>7351.15</v>
      </c>
      <c r="R67" s="21">
        <v>28566.91</v>
      </c>
      <c r="S67" s="21">
        <v>-1.4999999999999999E-2</v>
      </c>
      <c r="T67">
        <v>4.5701999999999998</v>
      </c>
      <c r="U67">
        <v>9.14</v>
      </c>
      <c r="V67">
        <v>290.2</v>
      </c>
    </row>
    <row r="68" spans="1:22" x14ac:dyDescent="0.25">
      <c r="A68" s="40">
        <v>43551</v>
      </c>
      <c r="B68" s="21" t="s">
        <v>37</v>
      </c>
      <c r="C68" s="21">
        <v>3322.04</v>
      </c>
      <c r="D68" s="21">
        <v>91903.4</v>
      </c>
      <c r="E68" s="21">
        <v>1.1244000000000001</v>
      </c>
      <c r="F68" s="21">
        <v>3.9939999999999998</v>
      </c>
      <c r="G68" s="21">
        <v>6.7271000000000001</v>
      </c>
      <c r="H68" s="21">
        <v>2.3679999999999999</v>
      </c>
      <c r="I68" s="21">
        <v>8.4700000000000006</v>
      </c>
      <c r="J68" s="21">
        <v>9.0500000000000007</v>
      </c>
      <c r="K68" s="21">
        <v>4.0010000000000003</v>
      </c>
      <c r="L68" s="21">
        <v>4.5595999999999997</v>
      </c>
      <c r="M68" s="21">
        <v>55.43</v>
      </c>
      <c r="N68" s="21">
        <v>1309.55</v>
      </c>
      <c r="O68" s="21" t="s">
        <v>37</v>
      </c>
      <c r="P68" s="21" t="s">
        <v>37</v>
      </c>
      <c r="Q68" s="21">
        <v>7308.19</v>
      </c>
      <c r="R68" s="21">
        <v>28728.25</v>
      </c>
      <c r="S68" s="21">
        <v>-8.1000000000000003E-2</v>
      </c>
      <c r="T68">
        <v>4.7722999999999995</v>
      </c>
      <c r="U68">
        <v>9.3699999999999992</v>
      </c>
      <c r="V68">
        <v>291.10000000000002</v>
      </c>
    </row>
    <row r="69" spans="1:22" x14ac:dyDescent="0.25">
      <c r="A69" s="40">
        <v>43552</v>
      </c>
      <c r="B69" s="21" t="s">
        <v>37</v>
      </c>
      <c r="C69" s="21">
        <v>3320.29</v>
      </c>
      <c r="D69" s="21">
        <v>94388.9</v>
      </c>
      <c r="E69" s="21">
        <v>1.1221000000000001</v>
      </c>
      <c r="F69" s="21">
        <v>3.9009999999999998</v>
      </c>
      <c r="G69" s="21">
        <v>6.7389999999999999</v>
      </c>
      <c r="H69" s="21">
        <v>2.3959999999999999</v>
      </c>
      <c r="I69" s="21">
        <v>8.2200000000000006</v>
      </c>
      <c r="J69" s="21">
        <v>8.74</v>
      </c>
      <c r="K69" s="21">
        <v>3.85</v>
      </c>
      <c r="L69" s="21">
        <v>4.42</v>
      </c>
      <c r="M69" s="21">
        <v>55.55</v>
      </c>
      <c r="N69" s="21">
        <v>1290.42</v>
      </c>
      <c r="O69" s="21" t="s">
        <v>37</v>
      </c>
      <c r="P69" s="21" t="s">
        <v>37</v>
      </c>
      <c r="Q69" s="21">
        <v>7320.47</v>
      </c>
      <c r="R69" s="21">
        <v>28775.21</v>
      </c>
      <c r="S69" s="21">
        <v>-6.9000000000000006E-2</v>
      </c>
      <c r="T69">
        <v>4.5631000000000004</v>
      </c>
      <c r="U69">
        <v>9.0500000000000007</v>
      </c>
      <c r="V69">
        <v>292.05</v>
      </c>
    </row>
    <row r="70" spans="1:22" x14ac:dyDescent="0.25">
      <c r="A70" s="40">
        <v>43553</v>
      </c>
      <c r="B70" s="21" t="s">
        <v>37</v>
      </c>
      <c r="C70" s="21">
        <v>3351.71</v>
      </c>
      <c r="D70" s="21">
        <v>95414.6</v>
      </c>
      <c r="E70" s="21">
        <v>1.1217999999999999</v>
      </c>
      <c r="F70" s="21">
        <v>3.9205000000000001</v>
      </c>
      <c r="G70" s="21">
        <v>6.7120999999999995</v>
      </c>
      <c r="H70" s="21">
        <v>2.4060000000000001</v>
      </c>
      <c r="I70" s="21">
        <v>8.24</v>
      </c>
      <c r="J70" s="21">
        <v>8.75</v>
      </c>
      <c r="K70" s="21">
        <v>3.84</v>
      </c>
      <c r="L70" s="21">
        <v>4.4047999999999998</v>
      </c>
      <c r="M70" s="21">
        <v>55.67</v>
      </c>
      <c r="N70" s="21">
        <v>1292.3800000000001</v>
      </c>
      <c r="O70" s="21" t="s">
        <v>37</v>
      </c>
      <c r="P70" s="21" t="s">
        <v>37</v>
      </c>
      <c r="Q70" s="21">
        <v>7378.77</v>
      </c>
      <c r="R70" s="21">
        <v>29051.360000000001</v>
      </c>
      <c r="S70" s="21">
        <v>-7.0000000000000007E-2</v>
      </c>
      <c r="T70">
        <v>4.54</v>
      </c>
      <c r="U70">
        <v>9.06</v>
      </c>
      <c r="V70">
        <v>297.89999999999998</v>
      </c>
    </row>
    <row r="71" spans="1:22" x14ac:dyDescent="0.25">
      <c r="A71" s="40">
        <v>43556</v>
      </c>
      <c r="B71" s="21" t="s">
        <v>37</v>
      </c>
      <c r="C71" s="21">
        <v>3385.38</v>
      </c>
      <c r="D71" s="21">
        <v>96054.5</v>
      </c>
      <c r="E71" s="21">
        <v>1.1213</v>
      </c>
      <c r="F71" s="21">
        <v>3.851</v>
      </c>
      <c r="G71" s="21">
        <v>6.7115</v>
      </c>
      <c r="H71" s="21">
        <v>2.5019999999999998</v>
      </c>
      <c r="I71" s="21">
        <v>8.1300000000000008</v>
      </c>
      <c r="J71" s="21">
        <v>8.65</v>
      </c>
      <c r="K71" s="21">
        <v>3.7839999999999998</v>
      </c>
      <c r="L71" s="21">
        <v>4.3600000000000003</v>
      </c>
      <c r="M71" s="21">
        <v>56.07</v>
      </c>
      <c r="N71" s="21">
        <v>1287.72</v>
      </c>
      <c r="O71" s="21" t="s">
        <v>37</v>
      </c>
      <c r="P71" s="21" t="s">
        <v>37</v>
      </c>
      <c r="Q71" s="21">
        <v>7478.42</v>
      </c>
      <c r="R71" s="21">
        <v>29562.02</v>
      </c>
      <c r="S71" s="21">
        <v>-2.5999999999999999E-2</v>
      </c>
      <c r="T71">
        <v>4.4992999999999999</v>
      </c>
      <c r="U71">
        <v>8.9600000000000009</v>
      </c>
      <c r="V71">
        <v>297</v>
      </c>
    </row>
    <row r="72" spans="1:22" x14ac:dyDescent="0.25">
      <c r="A72" s="40">
        <v>43557</v>
      </c>
      <c r="B72" s="21" t="s">
        <v>37</v>
      </c>
      <c r="C72" s="21">
        <v>3395.7</v>
      </c>
      <c r="D72" s="21">
        <v>95386.8</v>
      </c>
      <c r="E72" s="21">
        <v>1.1204000000000001</v>
      </c>
      <c r="F72" s="21">
        <v>3.8536999999999999</v>
      </c>
      <c r="G72" s="21">
        <v>6.7232000000000003</v>
      </c>
      <c r="H72" s="21">
        <v>2.4750000000000001</v>
      </c>
      <c r="I72" s="21">
        <v>8.1199999999999992</v>
      </c>
      <c r="J72" s="21">
        <v>8.66</v>
      </c>
      <c r="K72" s="21">
        <v>3.76</v>
      </c>
      <c r="L72" s="21">
        <v>4.3644999999999996</v>
      </c>
      <c r="M72" s="21">
        <v>55.9</v>
      </c>
      <c r="N72" s="21">
        <v>1292.46</v>
      </c>
      <c r="O72" s="21" t="s">
        <v>37</v>
      </c>
      <c r="P72" s="21" t="s">
        <v>37</v>
      </c>
      <c r="Q72" s="21">
        <v>7499.64</v>
      </c>
      <c r="R72" s="21">
        <v>29624.67</v>
      </c>
      <c r="S72" s="21">
        <v>-4.9000000000000002E-2</v>
      </c>
      <c r="T72">
        <v>4.5050999999999997</v>
      </c>
      <c r="U72">
        <v>8.98</v>
      </c>
      <c r="V72">
        <v>295.7</v>
      </c>
    </row>
    <row r="73" spans="1:22" x14ac:dyDescent="0.25">
      <c r="A73" s="40">
        <v>43558</v>
      </c>
      <c r="B73" s="21" t="s">
        <v>37</v>
      </c>
      <c r="C73" s="21">
        <v>3435.56</v>
      </c>
      <c r="D73" s="21">
        <v>94491.5</v>
      </c>
      <c r="E73" s="21">
        <v>1.1233</v>
      </c>
      <c r="F73" s="21">
        <v>3.8711000000000002</v>
      </c>
      <c r="G73" s="21">
        <v>6.7114000000000003</v>
      </c>
      <c r="H73" s="21">
        <v>2.5249999999999999</v>
      </c>
      <c r="I73" s="21">
        <v>8.2100000000000009</v>
      </c>
      <c r="J73" s="21">
        <v>8.76</v>
      </c>
      <c r="K73" s="21">
        <v>3.8056999999999999</v>
      </c>
      <c r="L73" s="21">
        <v>4.41</v>
      </c>
      <c r="M73" s="21">
        <v>56.03</v>
      </c>
      <c r="N73" s="21">
        <v>1289.93</v>
      </c>
      <c r="O73" s="21" t="s">
        <v>37</v>
      </c>
      <c r="P73" s="21" t="s">
        <v>37</v>
      </c>
      <c r="Q73" s="21">
        <v>7544.97</v>
      </c>
      <c r="R73" s="21">
        <v>29986.39</v>
      </c>
      <c r="S73" s="21">
        <v>8.0000000000000002E-3</v>
      </c>
      <c r="T73">
        <v>4.5526999999999997</v>
      </c>
      <c r="U73">
        <v>9.08</v>
      </c>
      <c r="V73">
        <v>299.55</v>
      </c>
    </row>
    <row r="74" spans="1:22" x14ac:dyDescent="0.25">
      <c r="A74" s="40">
        <v>43559</v>
      </c>
      <c r="B74" s="21" t="s">
        <v>37</v>
      </c>
      <c r="C74" s="21">
        <v>3441.93</v>
      </c>
      <c r="D74" s="21">
        <v>96313.1</v>
      </c>
      <c r="E74" s="21">
        <v>1.1221000000000001</v>
      </c>
      <c r="F74" s="21">
        <v>3.8588</v>
      </c>
      <c r="G74" s="21">
        <v>6.7169999999999996</v>
      </c>
      <c r="H74" s="21">
        <v>2.516</v>
      </c>
      <c r="I74" s="21">
        <v>8.18</v>
      </c>
      <c r="J74" s="21">
        <v>8.6999999999999993</v>
      </c>
      <c r="K74" s="21">
        <v>3.7800000000000002</v>
      </c>
      <c r="L74" s="21">
        <v>4.41</v>
      </c>
      <c r="M74" s="21">
        <v>55.95</v>
      </c>
      <c r="N74" s="21">
        <v>1292.21</v>
      </c>
      <c r="O74" s="21" t="s">
        <v>37</v>
      </c>
      <c r="P74" s="21" t="s">
        <v>37</v>
      </c>
      <c r="Q74" s="21">
        <v>7540.57</v>
      </c>
      <c r="R74" s="21">
        <v>29936.32</v>
      </c>
      <c r="S74" s="21">
        <v>-6.0000000000000001E-3</v>
      </c>
      <c r="T74">
        <v>4.55</v>
      </c>
      <c r="U74">
        <v>9.02</v>
      </c>
      <c r="V74">
        <v>296.05</v>
      </c>
    </row>
    <row r="75" spans="1:22" x14ac:dyDescent="0.25">
      <c r="A75" s="40">
        <v>43560</v>
      </c>
      <c r="B75" s="21" t="s">
        <v>37</v>
      </c>
      <c r="C75" s="21">
        <v>3447.47</v>
      </c>
      <c r="D75" s="21">
        <v>97108.2</v>
      </c>
      <c r="E75" s="21">
        <v>1.1215999999999999</v>
      </c>
      <c r="F75" s="21">
        <v>3.8734999999999999</v>
      </c>
      <c r="G75" s="21">
        <v>6.7169999999999996</v>
      </c>
      <c r="H75" s="21">
        <v>2.496</v>
      </c>
      <c r="I75" s="21">
        <v>8.15</v>
      </c>
      <c r="J75" s="21">
        <v>8.6999999999999993</v>
      </c>
      <c r="K75" s="21">
        <v>3.7667999999999999</v>
      </c>
      <c r="L75" s="21">
        <v>4.3899999999999997</v>
      </c>
      <c r="M75" s="21">
        <v>56.11</v>
      </c>
      <c r="N75" s="21">
        <v>1291.76</v>
      </c>
      <c r="O75" s="21" t="s">
        <v>37</v>
      </c>
      <c r="P75" s="21" t="s">
        <v>37</v>
      </c>
      <c r="Q75" s="21">
        <v>7578.84</v>
      </c>
      <c r="R75" s="21">
        <v>29936.32</v>
      </c>
      <c r="S75" s="21">
        <v>7.0000000000000001E-3</v>
      </c>
      <c r="T75">
        <v>4.5247000000000002</v>
      </c>
      <c r="U75">
        <v>9</v>
      </c>
      <c r="V75">
        <v>294.95</v>
      </c>
    </row>
    <row r="76" spans="1:22" x14ac:dyDescent="0.25">
      <c r="A76" s="40">
        <v>43563</v>
      </c>
      <c r="B76" s="21" t="s">
        <v>37</v>
      </c>
      <c r="C76" s="21">
        <v>3438.06</v>
      </c>
      <c r="D76" s="21">
        <v>97369.3</v>
      </c>
      <c r="E76" s="21">
        <v>1.1263000000000001</v>
      </c>
      <c r="F76" s="21">
        <v>3.8509000000000002</v>
      </c>
      <c r="G76" s="21">
        <v>6.7164000000000001</v>
      </c>
      <c r="H76" s="21">
        <v>2.5230000000000001</v>
      </c>
      <c r="I76" s="21">
        <v>8.1999999999999993</v>
      </c>
      <c r="J76" s="21">
        <v>8.76</v>
      </c>
      <c r="K76" s="21">
        <v>3.81</v>
      </c>
      <c r="L76" s="21">
        <v>4.4200999999999997</v>
      </c>
      <c r="M76" s="21">
        <v>56.17</v>
      </c>
      <c r="N76" s="21">
        <v>1297.48</v>
      </c>
      <c r="O76" s="21" t="s">
        <v>37</v>
      </c>
      <c r="P76" s="21" t="s">
        <v>37</v>
      </c>
      <c r="Q76" s="21">
        <v>7599.74</v>
      </c>
      <c r="R76" s="21">
        <v>30077.15</v>
      </c>
      <c r="S76" s="21">
        <v>7.0000000000000001E-3</v>
      </c>
      <c r="T76">
        <v>4.5362</v>
      </c>
      <c r="U76">
        <v>9.08</v>
      </c>
      <c r="V76">
        <v>299.14999999999998</v>
      </c>
    </row>
    <row r="77" spans="1:22" x14ac:dyDescent="0.25">
      <c r="A77" s="40">
        <v>43564</v>
      </c>
      <c r="B77" s="21" t="s">
        <v>37</v>
      </c>
      <c r="C77" s="21">
        <v>3417.22</v>
      </c>
      <c r="D77" s="21">
        <v>96291.8</v>
      </c>
      <c r="E77" s="21">
        <v>1.1263000000000001</v>
      </c>
      <c r="F77" s="21">
        <v>3.8505000000000003</v>
      </c>
      <c r="G77" s="21">
        <v>6.7119</v>
      </c>
      <c r="H77" s="21">
        <v>2.5019999999999998</v>
      </c>
      <c r="I77" s="21">
        <v>8.25</v>
      </c>
      <c r="J77" s="21">
        <v>8.7899999999999991</v>
      </c>
      <c r="K77" s="21">
        <v>3.8772000000000002</v>
      </c>
      <c r="L77" s="21">
        <v>4.4675000000000002</v>
      </c>
      <c r="M77" s="21">
        <v>56.35</v>
      </c>
      <c r="N77" s="21">
        <v>1304.0999999999999</v>
      </c>
      <c r="O77" s="21" t="s">
        <v>37</v>
      </c>
      <c r="P77" s="21" t="s">
        <v>37</v>
      </c>
      <c r="Q77" s="21">
        <v>7568.49</v>
      </c>
      <c r="R77" s="21">
        <v>30157.49</v>
      </c>
      <c r="S77" s="21">
        <v>-0.01</v>
      </c>
      <c r="T77">
        <v>4.5753000000000004</v>
      </c>
      <c r="U77">
        <v>9.11</v>
      </c>
      <c r="V77">
        <v>299.8</v>
      </c>
    </row>
    <row r="78" spans="1:22" x14ac:dyDescent="0.25">
      <c r="A78" s="40">
        <v>43565</v>
      </c>
      <c r="B78" s="21" t="s">
        <v>37</v>
      </c>
      <c r="C78" s="21">
        <v>3424.65</v>
      </c>
      <c r="D78" s="21">
        <v>95953.5</v>
      </c>
      <c r="E78" s="21">
        <v>1.1274</v>
      </c>
      <c r="F78" s="21">
        <v>3.8250999999999999</v>
      </c>
      <c r="G78" s="21">
        <v>6.7160000000000002</v>
      </c>
      <c r="H78" s="21">
        <v>2.4670000000000001</v>
      </c>
      <c r="I78" s="21">
        <v>8.16</v>
      </c>
      <c r="J78" s="21">
        <v>8.67</v>
      </c>
      <c r="K78" s="21">
        <v>3.8635000000000002</v>
      </c>
      <c r="L78" s="21">
        <v>4.4631999999999996</v>
      </c>
      <c r="M78" s="21">
        <v>56.65</v>
      </c>
      <c r="N78" s="21">
        <v>1307.99</v>
      </c>
      <c r="O78" s="21" t="s">
        <v>37</v>
      </c>
      <c r="P78" s="21" t="s">
        <v>37</v>
      </c>
      <c r="Q78" s="21">
        <v>7611.49</v>
      </c>
      <c r="R78" s="21">
        <v>30119.56</v>
      </c>
      <c r="S78" s="21">
        <v>-2.5999999999999999E-2</v>
      </c>
      <c r="T78">
        <v>4.57</v>
      </c>
      <c r="U78">
        <v>8.99</v>
      </c>
      <c r="V78">
        <v>299.60000000000002</v>
      </c>
    </row>
    <row r="79" spans="1:22" x14ac:dyDescent="0.25">
      <c r="A79" s="40">
        <v>43566</v>
      </c>
      <c r="B79" s="21" t="s">
        <v>37</v>
      </c>
      <c r="C79" s="21">
        <v>3435.34</v>
      </c>
      <c r="D79" s="21">
        <v>94754.7</v>
      </c>
      <c r="E79" s="21">
        <v>1.1253</v>
      </c>
      <c r="F79" s="21">
        <v>3.8604000000000003</v>
      </c>
      <c r="G79" s="21">
        <v>6.7194000000000003</v>
      </c>
      <c r="H79" s="21">
        <v>2.4980000000000002</v>
      </c>
      <c r="I79" s="21">
        <v>8.24</v>
      </c>
      <c r="J79" s="21">
        <v>8.73</v>
      </c>
      <c r="K79" s="21">
        <v>3.91</v>
      </c>
      <c r="L79" s="21">
        <v>4.4890999999999996</v>
      </c>
      <c r="M79" s="21">
        <v>56.52</v>
      </c>
      <c r="N79" s="21">
        <v>1292.52</v>
      </c>
      <c r="O79" s="21" t="s">
        <v>37</v>
      </c>
      <c r="P79" s="21" t="s">
        <v>37</v>
      </c>
      <c r="Q79" s="21">
        <v>7594.89</v>
      </c>
      <c r="R79" s="21">
        <v>29839.45</v>
      </c>
      <c r="S79" s="21">
        <v>-8.9999999999999993E-3</v>
      </c>
      <c r="T79">
        <v>4.5804999999999998</v>
      </c>
      <c r="U79">
        <v>9.0500000000000007</v>
      </c>
      <c r="V79">
        <v>295.89999999999998</v>
      </c>
    </row>
    <row r="80" spans="1:22" x14ac:dyDescent="0.25">
      <c r="A80" s="40">
        <v>43567</v>
      </c>
      <c r="B80" s="21" t="s">
        <v>37</v>
      </c>
      <c r="C80" s="21">
        <v>3447.83</v>
      </c>
      <c r="D80" s="21">
        <v>92875</v>
      </c>
      <c r="E80" s="21">
        <v>1.1298999999999999</v>
      </c>
      <c r="F80" s="21">
        <v>3.8816000000000002</v>
      </c>
      <c r="G80" s="21">
        <v>6.7035999999999998</v>
      </c>
      <c r="H80" s="21">
        <v>2.5659999999999998</v>
      </c>
      <c r="I80" s="21">
        <v>8.27</v>
      </c>
      <c r="J80" s="21">
        <v>8.81</v>
      </c>
      <c r="K80" s="21">
        <v>3.93</v>
      </c>
      <c r="L80" s="21">
        <v>4.5138999999999996</v>
      </c>
      <c r="M80" s="21">
        <v>56.86</v>
      </c>
      <c r="N80" s="21">
        <v>1290.43</v>
      </c>
      <c r="O80" s="21" t="s">
        <v>37</v>
      </c>
      <c r="P80" s="21" t="s">
        <v>37</v>
      </c>
      <c r="Q80" s="21">
        <v>7628.15</v>
      </c>
      <c r="R80" s="21">
        <v>29909.759999999998</v>
      </c>
      <c r="S80" s="21">
        <v>5.5E-2</v>
      </c>
      <c r="T80">
        <v>4.5999999999999996</v>
      </c>
      <c r="U80">
        <v>9.1199999999999992</v>
      </c>
      <c r="V80">
        <v>300.89999999999998</v>
      </c>
    </row>
    <row r="81" spans="1:22" x14ac:dyDescent="0.25">
      <c r="A81" s="40">
        <v>43570</v>
      </c>
      <c r="B81" s="21" t="s">
        <v>37</v>
      </c>
      <c r="C81" s="21">
        <v>3450.46</v>
      </c>
      <c r="D81" s="21">
        <v>93083</v>
      </c>
      <c r="E81" s="21">
        <v>1.1304000000000001</v>
      </c>
      <c r="F81" s="21">
        <v>3.8723000000000001</v>
      </c>
      <c r="G81" s="21">
        <v>6.7087000000000003</v>
      </c>
      <c r="H81" s="21">
        <v>2.5550000000000002</v>
      </c>
      <c r="I81" s="21">
        <v>8.2200000000000006</v>
      </c>
      <c r="J81" s="21">
        <v>8.73</v>
      </c>
      <c r="K81" s="21">
        <v>3.91</v>
      </c>
      <c r="L81" s="21">
        <v>4.5099</v>
      </c>
      <c r="M81" s="21">
        <v>57.17</v>
      </c>
      <c r="N81" s="21">
        <v>1287.95</v>
      </c>
      <c r="O81" s="21" t="s">
        <v>37</v>
      </c>
      <c r="P81" s="21" t="s">
        <v>37</v>
      </c>
      <c r="Q81" s="21">
        <v>7629.12</v>
      </c>
      <c r="R81" s="21">
        <v>29810.720000000001</v>
      </c>
      <c r="S81" s="21">
        <v>5.6000000000000001E-2</v>
      </c>
      <c r="T81">
        <v>4.5999999999999996</v>
      </c>
      <c r="U81">
        <v>9.0299999999999994</v>
      </c>
      <c r="V81">
        <v>300.5</v>
      </c>
    </row>
    <row r="82" spans="1:22" x14ac:dyDescent="0.25">
      <c r="A82" s="40">
        <v>43571</v>
      </c>
      <c r="B82" s="21" t="s">
        <v>37</v>
      </c>
      <c r="C82" s="21">
        <v>3463.36</v>
      </c>
      <c r="D82" s="21">
        <v>94333.3</v>
      </c>
      <c r="E82" s="21">
        <v>1.1280999999999999</v>
      </c>
      <c r="F82" s="21">
        <v>3.9049</v>
      </c>
      <c r="G82" s="21">
        <v>6.7122000000000002</v>
      </c>
      <c r="H82" s="21">
        <v>2.5910000000000002</v>
      </c>
      <c r="I82" s="21">
        <v>8.25</v>
      </c>
      <c r="J82" s="21">
        <v>8.76</v>
      </c>
      <c r="K82" s="21">
        <v>3.92</v>
      </c>
      <c r="L82" s="21">
        <v>4.5143000000000004</v>
      </c>
      <c r="M82" s="21">
        <v>57.22</v>
      </c>
      <c r="N82" s="21">
        <v>1276.79</v>
      </c>
      <c r="O82" s="21" t="s">
        <v>37</v>
      </c>
      <c r="P82" s="21" t="s">
        <v>37</v>
      </c>
      <c r="Q82" s="21">
        <v>7654.73</v>
      </c>
      <c r="R82" s="21">
        <v>30129.87</v>
      </c>
      <c r="S82" s="21">
        <v>6.6000000000000003E-2</v>
      </c>
      <c r="T82">
        <v>4.6100000000000003</v>
      </c>
      <c r="U82">
        <v>9.07</v>
      </c>
      <c r="V82">
        <v>300.10000000000002</v>
      </c>
    </row>
    <row r="83" spans="1:22" x14ac:dyDescent="0.25">
      <c r="A83" s="40">
        <v>43572</v>
      </c>
      <c r="B83" s="21" t="s">
        <v>37</v>
      </c>
      <c r="C83" s="21">
        <v>3477.73</v>
      </c>
      <c r="D83" s="21">
        <v>93284.800000000003</v>
      </c>
      <c r="E83" s="21">
        <v>1.1295999999999999</v>
      </c>
      <c r="F83" s="21">
        <v>3.9407999999999999</v>
      </c>
      <c r="G83" s="21">
        <v>6.6881000000000004</v>
      </c>
      <c r="H83" s="21">
        <v>2.5949999999999998</v>
      </c>
      <c r="I83" s="21">
        <v>8.31</v>
      </c>
      <c r="J83" s="21">
        <v>8.84</v>
      </c>
      <c r="K83" s="21">
        <v>3.9351000000000003</v>
      </c>
      <c r="L83" s="21">
        <v>4.5243000000000002</v>
      </c>
      <c r="M83" s="21">
        <v>56.99</v>
      </c>
      <c r="N83" s="21">
        <v>1273.98</v>
      </c>
      <c r="O83" s="21" t="s">
        <v>37</v>
      </c>
      <c r="P83" s="21" t="s">
        <v>37</v>
      </c>
      <c r="Q83" s="21">
        <v>7680.72</v>
      </c>
      <c r="R83" s="21">
        <v>30124.68</v>
      </c>
      <c r="S83" s="21">
        <v>0.08</v>
      </c>
      <c r="T83">
        <v>4.6185</v>
      </c>
      <c r="U83">
        <v>9.14</v>
      </c>
      <c r="V83">
        <v>303</v>
      </c>
    </row>
    <row r="84" spans="1:22" x14ac:dyDescent="0.25">
      <c r="A84" s="40">
        <v>43573</v>
      </c>
      <c r="B84" s="21" t="s">
        <v>37</v>
      </c>
      <c r="C84" s="21">
        <v>3499.23</v>
      </c>
      <c r="D84" s="21">
        <v>94578.3</v>
      </c>
      <c r="E84" s="21">
        <v>1.123</v>
      </c>
      <c r="F84" s="21">
        <v>3.9271000000000003</v>
      </c>
      <c r="G84" s="21">
        <v>6.7091000000000003</v>
      </c>
      <c r="H84" s="21">
        <v>2.5609999999999999</v>
      </c>
      <c r="I84" s="21">
        <v>8.2100000000000009</v>
      </c>
      <c r="J84" s="21">
        <v>8.77</v>
      </c>
      <c r="K84" s="21">
        <v>3.8898999999999999</v>
      </c>
      <c r="L84" s="21">
        <v>4.4950000000000001</v>
      </c>
      <c r="M84" s="21">
        <v>56.78</v>
      </c>
      <c r="N84" s="21">
        <v>1275.82</v>
      </c>
      <c r="O84" s="21" t="s">
        <v>37</v>
      </c>
      <c r="P84" s="21" t="s">
        <v>37</v>
      </c>
      <c r="Q84" s="21">
        <v>7689.72</v>
      </c>
      <c r="R84" s="21">
        <v>29963.26</v>
      </c>
      <c r="S84" s="21">
        <v>2.5000000000000001E-2</v>
      </c>
      <c r="T84">
        <v>4.5941999999999998</v>
      </c>
      <c r="U84">
        <v>9.08</v>
      </c>
      <c r="V84">
        <v>298.60000000000002</v>
      </c>
    </row>
    <row r="85" spans="1:22" x14ac:dyDescent="0.25">
      <c r="A85" s="40">
        <v>43574</v>
      </c>
      <c r="B85" s="21" t="s">
        <v>37</v>
      </c>
      <c r="C85" s="21">
        <v>3499.23</v>
      </c>
      <c r="D85" s="21">
        <v>94578.3</v>
      </c>
      <c r="E85" s="21">
        <v>1.1245000000000001</v>
      </c>
      <c r="F85" s="21">
        <v>3.9271000000000003</v>
      </c>
      <c r="G85" s="21">
        <v>6.7042000000000002</v>
      </c>
      <c r="H85" s="21">
        <v>2.5609999999999999</v>
      </c>
      <c r="I85" s="21">
        <v>8.2100000000000009</v>
      </c>
      <c r="J85" s="21">
        <v>8.77</v>
      </c>
      <c r="K85" s="21">
        <v>3.8898999999999999</v>
      </c>
      <c r="L85" s="21">
        <v>4.4950000000000001</v>
      </c>
      <c r="M85" s="21">
        <v>56.78</v>
      </c>
      <c r="N85" s="21">
        <v>1275.52</v>
      </c>
      <c r="O85" s="21" t="s">
        <v>37</v>
      </c>
      <c r="P85" s="21" t="s">
        <v>37</v>
      </c>
      <c r="Q85" s="21">
        <v>7689.72</v>
      </c>
      <c r="R85" s="21">
        <v>29963.26</v>
      </c>
      <c r="S85" s="21">
        <v>2.5000000000000001E-2</v>
      </c>
      <c r="T85">
        <v>4.5941999999999998</v>
      </c>
      <c r="U85">
        <v>9.08</v>
      </c>
      <c r="V85">
        <v>298.60000000000002</v>
      </c>
    </row>
    <row r="86" spans="1:22" x14ac:dyDescent="0.25">
      <c r="A86" s="40">
        <v>43577</v>
      </c>
      <c r="B86" s="21" t="s">
        <v>37</v>
      </c>
      <c r="C86" s="21">
        <v>3499.23</v>
      </c>
      <c r="D86" s="21">
        <v>94588.1</v>
      </c>
      <c r="E86" s="21">
        <v>1.1256999999999999</v>
      </c>
      <c r="F86" s="21">
        <v>3.9363000000000001</v>
      </c>
      <c r="G86" s="21">
        <v>6.7120999999999995</v>
      </c>
      <c r="H86" s="21">
        <v>2.589</v>
      </c>
      <c r="I86" s="21">
        <v>8.1999999999999993</v>
      </c>
      <c r="J86" s="21">
        <v>8.75</v>
      </c>
      <c r="K86" s="21">
        <v>3.8662999999999998</v>
      </c>
      <c r="L86" s="21">
        <v>4.4917999999999996</v>
      </c>
      <c r="M86" s="21">
        <v>57.12</v>
      </c>
      <c r="N86" s="21">
        <v>1274.99</v>
      </c>
      <c r="O86" s="21" t="s">
        <v>37</v>
      </c>
      <c r="P86" s="21" t="s">
        <v>37</v>
      </c>
      <c r="Q86" s="21">
        <v>7713.5</v>
      </c>
      <c r="R86" s="21">
        <v>29963.26</v>
      </c>
      <c r="S86" s="21">
        <v>2.5000000000000001E-2</v>
      </c>
      <c r="T86">
        <v>4.5807000000000002</v>
      </c>
      <c r="U86">
        <v>9.08</v>
      </c>
      <c r="V86">
        <v>296.95</v>
      </c>
    </row>
    <row r="87" spans="1:22" x14ac:dyDescent="0.25">
      <c r="A87" s="40">
        <v>43578</v>
      </c>
      <c r="B87" s="21" t="s">
        <v>37</v>
      </c>
      <c r="C87" s="21">
        <v>3503.85</v>
      </c>
      <c r="D87" s="21">
        <v>95923.199999999997</v>
      </c>
      <c r="E87" s="21">
        <v>1.1227</v>
      </c>
      <c r="F87" s="21">
        <v>3.9215999999999998</v>
      </c>
      <c r="G87" s="21">
        <v>6.7259000000000002</v>
      </c>
      <c r="H87" s="21">
        <v>2.5659999999999998</v>
      </c>
      <c r="I87" s="21">
        <v>8.1199999999999992</v>
      </c>
      <c r="J87" s="21">
        <v>8.65</v>
      </c>
      <c r="K87" s="21">
        <v>3.8</v>
      </c>
      <c r="L87" s="21">
        <v>4.42</v>
      </c>
      <c r="M87" s="21">
        <v>57.34</v>
      </c>
      <c r="N87" s="21">
        <v>1272.42</v>
      </c>
      <c r="O87" s="21" t="s">
        <v>37</v>
      </c>
      <c r="P87" s="21" t="s">
        <v>37</v>
      </c>
      <c r="Q87" s="21">
        <v>7810.71</v>
      </c>
      <c r="R87" s="21">
        <v>29963.24</v>
      </c>
      <c r="S87" s="21">
        <v>4.1000000000000002E-2</v>
      </c>
      <c r="T87">
        <v>4.53</v>
      </c>
      <c r="U87">
        <v>8.9700000000000006</v>
      </c>
      <c r="V87">
        <v>296.39999999999998</v>
      </c>
    </row>
    <row r="88" spans="1:22" x14ac:dyDescent="0.25">
      <c r="A88" s="40">
        <v>43579</v>
      </c>
      <c r="B88" s="21" t="s">
        <v>37</v>
      </c>
      <c r="C88" s="21">
        <v>3502.63</v>
      </c>
      <c r="D88" s="21">
        <v>95045.4</v>
      </c>
      <c r="E88" s="21">
        <v>1.1154999999999999</v>
      </c>
      <c r="F88" s="21">
        <v>3.9922</v>
      </c>
      <c r="G88" s="21">
        <v>6.7218999999999998</v>
      </c>
      <c r="H88" s="21">
        <v>2.5190000000000001</v>
      </c>
      <c r="I88" s="21">
        <v>8.2200000000000006</v>
      </c>
      <c r="J88" s="21">
        <v>8.76</v>
      </c>
      <c r="K88" s="21">
        <v>3.83</v>
      </c>
      <c r="L88" s="21">
        <v>4.43</v>
      </c>
      <c r="M88" s="21">
        <v>57.32</v>
      </c>
      <c r="N88" s="21">
        <v>1275.76</v>
      </c>
      <c r="O88" s="21" t="s">
        <v>37</v>
      </c>
      <c r="P88" s="21" t="s">
        <v>37</v>
      </c>
      <c r="Q88" s="21">
        <v>7784.41</v>
      </c>
      <c r="R88" s="21">
        <v>29805.83</v>
      </c>
      <c r="S88" s="21">
        <v>-1.2E-2</v>
      </c>
      <c r="T88">
        <v>4.5431999999999997</v>
      </c>
      <c r="U88">
        <v>9.07</v>
      </c>
      <c r="V88">
        <v>297.7</v>
      </c>
    </row>
    <row r="89" spans="1:22" x14ac:dyDescent="0.25">
      <c r="A89" s="40">
        <v>43580</v>
      </c>
      <c r="B89" s="21" t="s">
        <v>37</v>
      </c>
      <c r="C89" s="21">
        <v>3491.92</v>
      </c>
      <c r="D89" s="21">
        <v>96552</v>
      </c>
      <c r="E89" s="21">
        <v>1.1132</v>
      </c>
      <c r="F89" s="21">
        <v>3.9500999999999999</v>
      </c>
      <c r="G89" s="21">
        <v>6.7435</v>
      </c>
      <c r="H89" s="21">
        <v>2.5329999999999999</v>
      </c>
      <c r="I89" s="21">
        <v>8.23</v>
      </c>
      <c r="J89" s="21">
        <v>8.77</v>
      </c>
      <c r="K89" s="21">
        <v>3.83</v>
      </c>
      <c r="L89" s="21">
        <v>4.4000000000000004</v>
      </c>
      <c r="M89" s="21">
        <v>57.04</v>
      </c>
      <c r="N89" s="21">
        <v>1277.17</v>
      </c>
      <c r="O89" s="21" t="s">
        <v>37</v>
      </c>
      <c r="P89" s="21" t="s">
        <v>37</v>
      </c>
      <c r="Q89" s="21">
        <v>7816.92</v>
      </c>
      <c r="R89" s="21">
        <v>29549.8</v>
      </c>
      <c r="S89" s="21">
        <v>-8.9999999999999993E-3</v>
      </c>
      <c r="T89">
        <v>4.5099</v>
      </c>
      <c r="U89">
        <v>9.1</v>
      </c>
      <c r="V89">
        <v>293.25</v>
      </c>
    </row>
    <row r="90" spans="1:22" x14ac:dyDescent="0.25">
      <c r="A90" s="40">
        <v>43581</v>
      </c>
      <c r="B90" s="21" t="s">
        <v>37</v>
      </c>
      <c r="C90" s="21">
        <v>3500.41</v>
      </c>
      <c r="D90" s="21">
        <v>96236</v>
      </c>
      <c r="E90" s="21">
        <v>1.1151</v>
      </c>
      <c r="F90" s="21">
        <v>3.9314999999999998</v>
      </c>
      <c r="G90" s="21">
        <v>6.7287999999999997</v>
      </c>
      <c r="H90" s="21">
        <v>2.4990000000000001</v>
      </c>
      <c r="I90" s="21">
        <v>8.24</v>
      </c>
      <c r="J90" s="21">
        <v>8.77</v>
      </c>
      <c r="K90" s="21">
        <v>3.84</v>
      </c>
      <c r="L90" s="21">
        <v>4.38</v>
      </c>
      <c r="M90" s="21">
        <v>56.18</v>
      </c>
      <c r="N90" s="21">
        <v>1286.1600000000001</v>
      </c>
      <c r="O90" s="21" t="s">
        <v>37</v>
      </c>
      <c r="P90" s="21" t="s">
        <v>37</v>
      </c>
      <c r="Q90" s="21">
        <v>7826.68</v>
      </c>
      <c r="R90" s="21">
        <v>29605.01</v>
      </c>
      <c r="S90" s="21">
        <v>-2.1999999999999999E-2</v>
      </c>
      <c r="T90">
        <v>4.49</v>
      </c>
      <c r="U90">
        <v>9.09</v>
      </c>
      <c r="V90">
        <v>296.10000000000002</v>
      </c>
    </row>
    <row r="91" spans="1:22" x14ac:dyDescent="0.25">
      <c r="A91" s="40">
        <v>43584</v>
      </c>
      <c r="B91" s="21" t="s">
        <v>37</v>
      </c>
      <c r="C91" s="21">
        <v>3501.94</v>
      </c>
      <c r="D91" s="21">
        <v>96187.8</v>
      </c>
      <c r="E91" s="21">
        <v>1.1186</v>
      </c>
      <c r="F91" s="21">
        <v>3.9431000000000003</v>
      </c>
      <c r="G91" s="21">
        <v>6.7336</v>
      </c>
      <c r="H91" s="21">
        <v>2.5270000000000001</v>
      </c>
      <c r="I91" s="21">
        <v>8.26</v>
      </c>
      <c r="J91" s="21">
        <v>8.7799999999999994</v>
      </c>
      <c r="K91" s="21">
        <v>3.85</v>
      </c>
      <c r="L91" s="21">
        <v>4.3921000000000001</v>
      </c>
      <c r="M91" s="21">
        <v>56.23</v>
      </c>
      <c r="N91" s="21">
        <v>1279.9000000000001</v>
      </c>
      <c r="O91" s="21" t="s">
        <v>37</v>
      </c>
      <c r="P91" s="21" t="s">
        <v>37</v>
      </c>
      <c r="Q91" s="21">
        <v>7839.04</v>
      </c>
      <c r="R91" s="21">
        <v>29892.81</v>
      </c>
      <c r="S91" s="21">
        <v>3.0000000000000001E-3</v>
      </c>
      <c r="T91">
        <v>4.51</v>
      </c>
      <c r="U91">
        <v>9.1</v>
      </c>
      <c r="V91">
        <v>296.85000000000002</v>
      </c>
    </row>
    <row r="92" spans="1:22" x14ac:dyDescent="0.25">
      <c r="A92" s="40">
        <v>43585</v>
      </c>
      <c r="B92" s="21" t="s">
        <v>37</v>
      </c>
      <c r="C92" s="21">
        <v>3514.62</v>
      </c>
      <c r="D92" s="21">
        <v>96353.3</v>
      </c>
      <c r="E92" s="21">
        <v>1.1214999999999999</v>
      </c>
      <c r="F92" s="21">
        <v>3.9210000000000003</v>
      </c>
      <c r="G92" s="21">
        <v>6.7348999999999997</v>
      </c>
      <c r="H92" s="21">
        <v>2.5030000000000001</v>
      </c>
      <c r="I92" s="21">
        <v>8.23</v>
      </c>
      <c r="J92" s="21">
        <v>8.75</v>
      </c>
      <c r="K92" s="21">
        <v>3.8292000000000002</v>
      </c>
      <c r="L92" s="21">
        <v>4.3655999999999997</v>
      </c>
      <c r="M92" s="21">
        <v>56.51</v>
      </c>
      <c r="N92" s="21">
        <v>1283.53</v>
      </c>
      <c r="O92" s="21" t="s">
        <v>37</v>
      </c>
      <c r="P92" s="21" t="s">
        <v>37</v>
      </c>
      <c r="Q92" s="21">
        <v>7781.46</v>
      </c>
      <c r="R92" s="21">
        <v>29699.11</v>
      </c>
      <c r="S92" s="21">
        <v>1.2999999999999999E-2</v>
      </c>
      <c r="T92">
        <v>4.47</v>
      </c>
      <c r="U92">
        <v>9.06</v>
      </c>
      <c r="V92">
        <v>297.60000000000002</v>
      </c>
    </row>
    <row r="93" spans="1:22" x14ac:dyDescent="0.25">
      <c r="A93" s="40">
        <v>43586</v>
      </c>
      <c r="B93" s="21" t="s">
        <v>37</v>
      </c>
      <c r="C93" s="21">
        <v>3514.62</v>
      </c>
      <c r="D93" s="21">
        <v>96353.3</v>
      </c>
      <c r="E93" s="21">
        <v>1.1195999999999999</v>
      </c>
      <c r="F93" s="21">
        <v>3.9210000000000003</v>
      </c>
      <c r="G93" s="21">
        <v>6.7348999999999997</v>
      </c>
      <c r="H93" s="21">
        <v>2.5009999999999999</v>
      </c>
      <c r="I93" s="21">
        <v>8.23</v>
      </c>
      <c r="J93" s="21">
        <v>8.75</v>
      </c>
      <c r="K93" s="21">
        <v>3.8292000000000002</v>
      </c>
      <c r="L93" s="21">
        <v>4.3655999999999997</v>
      </c>
      <c r="M93" s="21">
        <v>56.54</v>
      </c>
      <c r="N93" s="21">
        <v>1276.76</v>
      </c>
      <c r="O93" s="21" t="s">
        <v>37</v>
      </c>
      <c r="P93" s="21" t="s">
        <v>37</v>
      </c>
      <c r="Q93" s="21">
        <v>7751.85</v>
      </c>
      <c r="R93" s="21">
        <v>29699.11</v>
      </c>
      <c r="S93" s="21">
        <v>1.2999999999999999E-2</v>
      </c>
      <c r="T93">
        <v>4.47</v>
      </c>
      <c r="U93">
        <v>9.06</v>
      </c>
      <c r="V93">
        <v>288.10000000000002</v>
      </c>
    </row>
    <row r="94" spans="1:22" x14ac:dyDescent="0.25">
      <c r="A94" s="40">
        <v>43587</v>
      </c>
      <c r="B94" s="21" t="s">
        <v>37</v>
      </c>
      <c r="C94" s="21">
        <v>3488.93</v>
      </c>
      <c r="D94" s="21">
        <v>95527.6</v>
      </c>
      <c r="E94" s="21">
        <v>1.1172</v>
      </c>
      <c r="F94" s="21">
        <v>3.9660000000000002</v>
      </c>
      <c r="G94" s="21">
        <v>6.7348999999999997</v>
      </c>
      <c r="H94" s="21">
        <v>2.5419999999999998</v>
      </c>
      <c r="I94" s="21">
        <v>8.24</v>
      </c>
      <c r="J94" s="21">
        <v>8.76</v>
      </c>
      <c r="K94" s="21">
        <v>3.84</v>
      </c>
      <c r="L94" s="21">
        <v>4.3773999999999997</v>
      </c>
      <c r="M94" s="21">
        <v>55.31</v>
      </c>
      <c r="N94" s="21">
        <v>1270.69</v>
      </c>
      <c r="O94" s="21" t="s">
        <v>37</v>
      </c>
      <c r="P94" s="21" t="s">
        <v>37</v>
      </c>
      <c r="Q94" s="21">
        <v>7724.06</v>
      </c>
      <c r="R94" s="21">
        <v>29944.18</v>
      </c>
      <c r="S94" s="21">
        <v>0.03</v>
      </c>
      <c r="T94">
        <v>4.4800000000000004</v>
      </c>
      <c r="U94">
        <v>9.06</v>
      </c>
      <c r="V94">
        <v>285.25</v>
      </c>
    </row>
    <row r="95" spans="1:22" x14ac:dyDescent="0.25">
      <c r="A95" s="40">
        <v>43588</v>
      </c>
      <c r="B95" s="21" t="s">
        <v>37</v>
      </c>
      <c r="C95" s="21">
        <v>3502.48</v>
      </c>
      <c r="D95" s="21">
        <v>96007.9</v>
      </c>
      <c r="E95" s="21">
        <v>1.1197999999999999</v>
      </c>
      <c r="F95" s="21">
        <v>3.9379999999999997</v>
      </c>
      <c r="G95" s="21">
        <v>6.7348999999999997</v>
      </c>
      <c r="H95" s="21">
        <v>2.5259999999999998</v>
      </c>
      <c r="I95" s="21">
        <v>8.15</v>
      </c>
      <c r="J95" s="21">
        <v>8.68</v>
      </c>
      <c r="K95" s="21">
        <v>3.7504</v>
      </c>
      <c r="L95" s="21">
        <v>4.3319000000000001</v>
      </c>
      <c r="M95" s="21">
        <v>55.19</v>
      </c>
      <c r="N95" s="21">
        <v>1279.1099999999999</v>
      </c>
      <c r="O95" s="21" t="s">
        <v>37</v>
      </c>
      <c r="P95" s="21" t="s">
        <v>37</v>
      </c>
      <c r="Q95" s="21">
        <v>7845.73</v>
      </c>
      <c r="R95" s="21">
        <v>30081.55</v>
      </c>
      <c r="S95" s="21">
        <v>2.5000000000000001E-2</v>
      </c>
      <c r="T95">
        <v>4.4504999999999999</v>
      </c>
      <c r="U95">
        <v>9</v>
      </c>
      <c r="V95">
        <v>288.75</v>
      </c>
    </row>
    <row r="96" spans="1:22" x14ac:dyDescent="0.25">
      <c r="A96" s="40">
        <v>43591</v>
      </c>
      <c r="B96" s="21" t="s">
        <v>37</v>
      </c>
      <c r="C96" s="21">
        <v>3462.95</v>
      </c>
      <c r="D96" s="21">
        <v>95008.7</v>
      </c>
      <c r="E96" s="21">
        <v>1.1198999999999999</v>
      </c>
      <c r="F96" s="21">
        <v>3.9697</v>
      </c>
      <c r="G96" s="21">
        <v>6.7661999999999995</v>
      </c>
      <c r="H96" s="21">
        <v>2.4710000000000001</v>
      </c>
      <c r="I96" s="21">
        <v>8.15</v>
      </c>
      <c r="J96" s="21">
        <v>8.67</v>
      </c>
      <c r="K96" s="21">
        <v>3.75</v>
      </c>
      <c r="L96" s="21">
        <v>4.3361000000000001</v>
      </c>
      <c r="M96" s="21">
        <v>55.62</v>
      </c>
      <c r="N96" s="21">
        <v>1281.0999999999999</v>
      </c>
      <c r="O96" s="21" t="s">
        <v>37</v>
      </c>
      <c r="P96" s="21" t="s">
        <v>37</v>
      </c>
      <c r="Q96" s="21">
        <v>7794.09</v>
      </c>
      <c r="R96" s="21">
        <v>29209.82</v>
      </c>
      <c r="S96" s="21">
        <v>6.0000000000000001E-3</v>
      </c>
      <c r="T96">
        <v>4.4565999999999999</v>
      </c>
      <c r="U96">
        <v>8.98</v>
      </c>
      <c r="V96">
        <v>290.5</v>
      </c>
    </row>
    <row r="97" spans="1:22" x14ac:dyDescent="0.25">
      <c r="A97" s="40">
        <v>43592</v>
      </c>
      <c r="B97" s="21" t="s">
        <v>37</v>
      </c>
      <c r="C97" s="21">
        <v>3401.16</v>
      </c>
      <c r="D97" s="21">
        <v>94388.7</v>
      </c>
      <c r="E97" s="21">
        <v>1.1191</v>
      </c>
      <c r="F97" s="21">
        <v>3.9704999999999999</v>
      </c>
      <c r="G97" s="21">
        <v>6.7769000000000004</v>
      </c>
      <c r="H97" s="21">
        <v>2.4580000000000002</v>
      </c>
      <c r="I97" s="21">
        <v>8.18</v>
      </c>
      <c r="J97" s="21">
        <v>8.6999999999999993</v>
      </c>
      <c r="K97" s="21">
        <v>3.77</v>
      </c>
      <c r="L97" s="21">
        <v>4.3499999999999996</v>
      </c>
      <c r="M97" s="21">
        <v>54.78</v>
      </c>
      <c r="N97" s="21">
        <v>1284.43</v>
      </c>
      <c r="O97" s="21" t="s">
        <v>37</v>
      </c>
      <c r="P97" s="21" t="s">
        <v>37</v>
      </c>
      <c r="Q97" s="21">
        <v>7640.15</v>
      </c>
      <c r="R97" s="21">
        <v>29363.02</v>
      </c>
      <c r="S97" s="21">
        <v>-3.7999999999999999E-2</v>
      </c>
      <c r="T97">
        <v>4.4668000000000001</v>
      </c>
      <c r="U97">
        <v>9</v>
      </c>
      <c r="V97">
        <v>286.3</v>
      </c>
    </row>
    <row r="98" spans="1:22" x14ac:dyDescent="0.25">
      <c r="A98" s="40">
        <v>43593</v>
      </c>
      <c r="B98" s="21" t="s">
        <v>37</v>
      </c>
      <c r="C98" s="21">
        <v>3417.26</v>
      </c>
      <c r="D98" s="21">
        <v>95596.6</v>
      </c>
      <c r="E98" s="21">
        <v>1.1192</v>
      </c>
      <c r="F98" s="21">
        <v>3.9285999999999999</v>
      </c>
      <c r="G98" s="21">
        <v>6.7827999999999999</v>
      </c>
      <c r="H98" s="21">
        <v>2.484</v>
      </c>
      <c r="I98" s="21">
        <v>8.1</v>
      </c>
      <c r="J98" s="21">
        <v>8.61</v>
      </c>
      <c r="K98" s="21">
        <v>3.7199999999999998</v>
      </c>
      <c r="L98" s="21">
        <v>4.3129999999999997</v>
      </c>
      <c r="M98" s="21">
        <v>55.36</v>
      </c>
      <c r="N98" s="21">
        <v>1280.8800000000001</v>
      </c>
      <c r="O98" s="21" t="s">
        <v>37</v>
      </c>
      <c r="P98" s="21" t="s">
        <v>37</v>
      </c>
      <c r="Q98" s="21">
        <v>7617.55</v>
      </c>
      <c r="R98" s="21">
        <v>29003.200000000001</v>
      </c>
      <c r="S98" s="21">
        <v>-4.3999999999999997E-2</v>
      </c>
      <c r="T98">
        <v>4.4287000000000001</v>
      </c>
      <c r="U98">
        <v>8.92</v>
      </c>
      <c r="V98">
        <v>284.45</v>
      </c>
    </row>
    <row r="99" spans="1:22" x14ac:dyDescent="0.25">
      <c r="A99" s="40">
        <v>43594</v>
      </c>
      <c r="B99" s="21" t="s">
        <v>37</v>
      </c>
      <c r="C99" s="21">
        <v>3350.71</v>
      </c>
      <c r="D99" s="21">
        <v>94807.9</v>
      </c>
      <c r="E99" s="21">
        <v>1.1214999999999999</v>
      </c>
      <c r="F99" s="21">
        <v>3.9472</v>
      </c>
      <c r="G99" s="21">
        <v>6.8273999999999999</v>
      </c>
      <c r="H99" s="21">
        <v>2.444</v>
      </c>
      <c r="I99" s="21">
        <v>8.06</v>
      </c>
      <c r="J99" s="21">
        <v>8.58</v>
      </c>
      <c r="K99" s="21">
        <v>3.7008999999999999</v>
      </c>
      <c r="L99" s="21">
        <v>4.2827000000000002</v>
      </c>
      <c r="M99" s="21">
        <v>55.09</v>
      </c>
      <c r="N99" s="21">
        <v>1284.08</v>
      </c>
      <c r="O99" s="21" t="s">
        <v>37</v>
      </c>
      <c r="P99" s="21" t="s">
        <v>37</v>
      </c>
      <c r="Q99" s="21">
        <v>7582.75</v>
      </c>
      <c r="R99" s="21">
        <v>28311.07</v>
      </c>
      <c r="S99" s="21">
        <v>-4.7E-2</v>
      </c>
      <c r="T99">
        <v>4.3909000000000002</v>
      </c>
      <c r="U99">
        <v>8.9</v>
      </c>
      <c r="V99">
        <v>283.7</v>
      </c>
    </row>
    <row r="100" spans="1:22" x14ac:dyDescent="0.25">
      <c r="A100" s="40">
        <v>43595</v>
      </c>
      <c r="B100" s="21" t="s">
        <v>37</v>
      </c>
      <c r="C100" s="21">
        <v>3361.05</v>
      </c>
      <c r="D100" s="21">
        <v>94257.600000000006</v>
      </c>
      <c r="E100" s="21">
        <v>1.1233</v>
      </c>
      <c r="F100" s="21">
        <v>3.9537</v>
      </c>
      <c r="G100" s="21">
        <v>6.8224999999999998</v>
      </c>
      <c r="H100" s="21">
        <v>2.468</v>
      </c>
      <c r="I100" s="21">
        <v>7.99</v>
      </c>
      <c r="J100" s="21">
        <v>8.5299999999999994</v>
      </c>
      <c r="K100" s="21">
        <v>3.67</v>
      </c>
      <c r="L100" s="21">
        <v>4.2417999999999996</v>
      </c>
      <c r="M100" s="21">
        <v>55</v>
      </c>
      <c r="N100" s="21">
        <v>1286.05</v>
      </c>
      <c r="O100" s="21" t="s">
        <v>37</v>
      </c>
      <c r="P100" s="21" t="s">
        <v>37</v>
      </c>
      <c r="Q100" s="21">
        <v>7586.53</v>
      </c>
      <c r="R100" s="21">
        <v>28550.240000000002</v>
      </c>
      <c r="S100" s="21">
        <v>-4.4999999999999998E-2</v>
      </c>
      <c r="T100">
        <v>4.3541999999999996</v>
      </c>
      <c r="U100">
        <v>8.86</v>
      </c>
      <c r="V100">
        <v>284.05</v>
      </c>
    </row>
    <row r="101" spans="1:22" x14ac:dyDescent="0.25">
      <c r="A101" s="40">
        <v>43598</v>
      </c>
      <c r="B101" s="21" t="s">
        <v>37</v>
      </c>
      <c r="C101" s="21">
        <v>3320.78</v>
      </c>
      <c r="D101" s="21">
        <v>91726.5</v>
      </c>
      <c r="E101" s="21">
        <v>1.1222000000000001</v>
      </c>
      <c r="F101" s="21">
        <v>3.9937</v>
      </c>
      <c r="G101" s="21">
        <v>6.8784000000000001</v>
      </c>
      <c r="H101" s="21">
        <v>2.4020000000000001</v>
      </c>
      <c r="I101" s="21">
        <v>8.0500000000000007</v>
      </c>
      <c r="J101" s="21">
        <v>8.6</v>
      </c>
      <c r="K101" s="21">
        <v>3.7044000000000001</v>
      </c>
      <c r="L101" s="21">
        <v>4.2649999999999997</v>
      </c>
      <c r="M101" s="21">
        <v>54.69</v>
      </c>
      <c r="N101" s="21">
        <v>1299.9100000000001</v>
      </c>
      <c r="O101" s="21" t="s">
        <v>37</v>
      </c>
      <c r="P101" s="21" t="s">
        <v>37</v>
      </c>
      <c r="Q101" s="21">
        <v>7324.13</v>
      </c>
      <c r="R101" s="21">
        <v>28550.240000000002</v>
      </c>
      <c r="S101" s="21">
        <v>-7.0000000000000007E-2</v>
      </c>
      <c r="T101">
        <v>4.3792</v>
      </c>
      <c r="U101">
        <v>8.93</v>
      </c>
      <c r="V101">
        <v>278.7</v>
      </c>
    </row>
    <row r="102" spans="1:22" x14ac:dyDescent="0.25">
      <c r="A102" s="40">
        <v>43599</v>
      </c>
      <c r="B102" s="21" t="s">
        <v>37</v>
      </c>
      <c r="C102" s="21">
        <v>3364.38</v>
      </c>
      <c r="D102" s="21">
        <v>92092.4</v>
      </c>
      <c r="E102" s="21">
        <v>1.1204000000000001</v>
      </c>
      <c r="F102" s="21">
        <v>3.9762</v>
      </c>
      <c r="G102" s="21">
        <v>6.8753000000000002</v>
      </c>
      <c r="H102" s="21">
        <v>2.411</v>
      </c>
      <c r="I102" s="21">
        <v>7.99</v>
      </c>
      <c r="J102" s="21">
        <v>8.56</v>
      </c>
      <c r="K102" s="21">
        <v>3.64</v>
      </c>
      <c r="L102" s="21">
        <v>4.2300000000000004</v>
      </c>
      <c r="M102" s="21">
        <v>55.31</v>
      </c>
      <c r="N102" s="21">
        <v>1296.92</v>
      </c>
      <c r="O102" s="21" t="s">
        <v>37</v>
      </c>
      <c r="P102" s="21" t="s">
        <v>37</v>
      </c>
      <c r="Q102" s="21">
        <v>7401.88</v>
      </c>
      <c r="R102" s="21">
        <v>28122.02</v>
      </c>
      <c r="S102" s="21">
        <v>-7.0000000000000007E-2</v>
      </c>
      <c r="T102">
        <v>4.34</v>
      </c>
      <c r="U102">
        <v>8.89</v>
      </c>
      <c r="V102">
        <v>279.35000000000002</v>
      </c>
    </row>
    <row r="103" spans="1:22" x14ac:dyDescent="0.25">
      <c r="A103" s="40">
        <v>43600</v>
      </c>
      <c r="B103" s="21" t="s">
        <v>37</v>
      </c>
      <c r="C103" s="21">
        <v>3385.78</v>
      </c>
      <c r="D103" s="21">
        <v>91623.4</v>
      </c>
      <c r="E103" s="21">
        <v>1.1201000000000001</v>
      </c>
      <c r="F103" s="21">
        <v>4.0016999999999996</v>
      </c>
      <c r="G103" s="21">
        <v>6.8761999999999999</v>
      </c>
      <c r="H103" s="21">
        <v>2.3740000000000001</v>
      </c>
      <c r="I103" s="21">
        <v>8</v>
      </c>
      <c r="J103" s="21">
        <v>8.61</v>
      </c>
      <c r="K103" s="21">
        <v>3.66</v>
      </c>
      <c r="L103" s="21">
        <v>4.2271999999999998</v>
      </c>
      <c r="M103" s="21">
        <v>55.6</v>
      </c>
      <c r="N103" s="21">
        <v>1296.49</v>
      </c>
      <c r="O103" s="21" t="s">
        <v>37</v>
      </c>
      <c r="P103" s="21" t="s">
        <v>37</v>
      </c>
      <c r="Q103" s="21">
        <v>7503.25</v>
      </c>
      <c r="R103" s="21">
        <v>28268.71</v>
      </c>
      <c r="S103" s="21">
        <v>-9.8000000000000004E-2</v>
      </c>
      <c r="T103">
        <v>4.3574999999999999</v>
      </c>
      <c r="U103">
        <v>8.94</v>
      </c>
      <c r="V103">
        <v>280.14999999999998</v>
      </c>
    </row>
    <row r="104" spans="1:22" x14ac:dyDescent="0.25">
      <c r="A104" s="40">
        <v>43601</v>
      </c>
      <c r="B104" s="21" t="s">
        <v>37</v>
      </c>
      <c r="C104" s="21">
        <v>3438.56</v>
      </c>
      <c r="D104" s="21">
        <v>90024.5</v>
      </c>
      <c r="E104" s="21">
        <v>1.1173999999999999</v>
      </c>
      <c r="F104" s="21">
        <v>4.0449000000000002</v>
      </c>
      <c r="G104" s="21">
        <v>6.8837000000000002</v>
      </c>
      <c r="H104" s="21">
        <v>2.395</v>
      </c>
      <c r="I104" s="21">
        <v>8.1199999999999992</v>
      </c>
      <c r="J104" s="21">
        <v>8.7200000000000006</v>
      </c>
      <c r="K104" s="21">
        <v>3.74</v>
      </c>
      <c r="L104" s="21">
        <v>4.2653999999999996</v>
      </c>
      <c r="M104" s="21">
        <v>55.75</v>
      </c>
      <c r="N104" s="21">
        <v>1286.72</v>
      </c>
      <c r="O104" s="21" t="s">
        <v>37</v>
      </c>
      <c r="P104" s="21" t="s">
        <v>37</v>
      </c>
      <c r="Q104" s="21">
        <v>7580.14</v>
      </c>
      <c r="R104" s="21">
        <v>28275.07</v>
      </c>
      <c r="S104" s="21">
        <v>-9.5000000000000001E-2</v>
      </c>
      <c r="T104">
        <v>4.4000000000000004</v>
      </c>
      <c r="U104">
        <v>9.0500000000000007</v>
      </c>
      <c r="V104">
        <v>281.14999999999998</v>
      </c>
    </row>
    <row r="105" spans="1:22" x14ac:dyDescent="0.25">
      <c r="A105" s="40">
        <v>43602</v>
      </c>
      <c r="B105" s="21" t="s">
        <v>37</v>
      </c>
      <c r="C105" s="21">
        <v>3425.64</v>
      </c>
      <c r="D105" s="21">
        <v>89992.7</v>
      </c>
      <c r="E105" s="21">
        <v>1.1157999999999999</v>
      </c>
      <c r="F105" s="21">
        <v>4.0991</v>
      </c>
      <c r="G105" s="21">
        <v>6.9179000000000004</v>
      </c>
      <c r="H105" s="21">
        <v>2.3919999999999999</v>
      </c>
      <c r="I105" s="21">
        <v>8.3000000000000007</v>
      </c>
      <c r="J105" s="21">
        <v>8.91</v>
      </c>
      <c r="K105" s="21">
        <v>3.83</v>
      </c>
      <c r="L105" s="21">
        <v>4.327</v>
      </c>
      <c r="M105" s="21">
        <v>55.44</v>
      </c>
      <c r="N105" s="21">
        <v>1277.53</v>
      </c>
      <c r="O105" s="21" t="s">
        <v>37</v>
      </c>
      <c r="P105" s="21" t="s">
        <v>37</v>
      </c>
      <c r="Q105" s="21">
        <v>7503.68</v>
      </c>
      <c r="R105" s="21">
        <v>27946.46</v>
      </c>
      <c r="S105" s="21">
        <v>-0.104</v>
      </c>
      <c r="T105">
        <v>4.4528999999999996</v>
      </c>
      <c r="U105">
        <v>9.25</v>
      </c>
      <c r="V105">
        <v>280.3</v>
      </c>
    </row>
    <row r="106" spans="1:22" x14ac:dyDescent="0.25">
      <c r="A106" s="40">
        <v>43605</v>
      </c>
      <c r="B106" s="21" t="s">
        <v>37</v>
      </c>
      <c r="C106" s="21">
        <v>3369.78</v>
      </c>
      <c r="D106" s="21">
        <v>91946.2</v>
      </c>
      <c r="E106" s="21">
        <v>1.1166</v>
      </c>
      <c r="F106" s="21">
        <v>4.0965999999999996</v>
      </c>
      <c r="G106" s="21">
        <v>6.9123000000000001</v>
      </c>
      <c r="H106" s="21">
        <v>2.4169999999999998</v>
      </c>
      <c r="I106" s="21">
        <v>8.19</v>
      </c>
      <c r="J106" s="21">
        <v>8.7899999999999991</v>
      </c>
      <c r="K106" s="21">
        <v>3.8079999999999998</v>
      </c>
      <c r="L106" s="21">
        <v>4.2938000000000001</v>
      </c>
      <c r="M106" s="21">
        <v>55.94</v>
      </c>
      <c r="N106" s="21">
        <v>1277.82</v>
      </c>
      <c r="O106" s="21" t="s">
        <v>37</v>
      </c>
      <c r="P106" s="21" t="s">
        <v>37</v>
      </c>
      <c r="Q106" s="21">
        <v>7376.7</v>
      </c>
      <c r="R106" s="21">
        <v>27787.61</v>
      </c>
      <c r="S106" s="21">
        <v>-8.6999999999999994E-2</v>
      </c>
      <c r="T106">
        <v>4.4036999999999997</v>
      </c>
      <c r="U106">
        <v>9.1300000000000008</v>
      </c>
      <c r="V106">
        <v>278.85000000000002</v>
      </c>
    </row>
    <row r="107" spans="1:22" x14ac:dyDescent="0.25">
      <c r="A107" s="40">
        <v>43606</v>
      </c>
      <c r="B107" s="21" t="s">
        <v>37</v>
      </c>
      <c r="C107" s="21">
        <v>3386.51</v>
      </c>
      <c r="D107" s="21">
        <v>94484.6</v>
      </c>
      <c r="E107" s="21">
        <v>1.1161000000000001</v>
      </c>
      <c r="F107" s="21">
        <v>4.0392000000000001</v>
      </c>
      <c r="G107" s="21">
        <v>6.9020000000000001</v>
      </c>
      <c r="H107" s="21">
        <v>2.427</v>
      </c>
      <c r="I107" s="21">
        <v>8.0500000000000007</v>
      </c>
      <c r="J107" s="21">
        <v>8.6300000000000008</v>
      </c>
      <c r="K107" s="21">
        <v>3.75</v>
      </c>
      <c r="L107" s="21">
        <v>4.24</v>
      </c>
      <c r="M107" s="21">
        <v>56.12</v>
      </c>
      <c r="N107" s="21">
        <v>1274.68</v>
      </c>
      <c r="O107" s="21" t="s">
        <v>37</v>
      </c>
      <c r="P107" s="21" t="s">
        <v>37</v>
      </c>
      <c r="Q107" s="21">
        <v>7451.02</v>
      </c>
      <c r="R107" s="21">
        <v>27657.24</v>
      </c>
      <c r="S107" s="21">
        <v>-6.3E-2</v>
      </c>
      <c r="T107">
        <v>4.3600000000000003</v>
      </c>
      <c r="U107">
        <v>8.9499999999999993</v>
      </c>
      <c r="V107">
        <v>278.45</v>
      </c>
    </row>
    <row r="108" spans="1:22" x14ac:dyDescent="0.25">
      <c r="A108" s="40">
        <v>43607</v>
      </c>
      <c r="B108" s="21" t="s">
        <v>37</v>
      </c>
      <c r="C108" s="21">
        <v>3386.72</v>
      </c>
      <c r="D108" s="21">
        <v>94360.7</v>
      </c>
      <c r="E108" s="21">
        <v>1.115</v>
      </c>
      <c r="F108" s="21">
        <v>4.0401999999999996</v>
      </c>
      <c r="G108" s="21">
        <v>6.9062999999999999</v>
      </c>
      <c r="H108" s="21">
        <v>2.383</v>
      </c>
      <c r="I108" s="21">
        <v>8.01</v>
      </c>
      <c r="J108" s="21">
        <v>8.6</v>
      </c>
      <c r="K108" s="21">
        <v>3.73</v>
      </c>
      <c r="L108" s="21">
        <v>4.2239000000000004</v>
      </c>
      <c r="M108" s="21">
        <v>55.14</v>
      </c>
      <c r="N108" s="21">
        <v>1273.3399999999999</v>
      </c>
      <c r="O108" s="21" t="s">
        <v>37</v>
      </c>
      <c r="P108" s="21" t="s">
        <v>37</v>
      </c>
      <c r="Q108" s="21">
        <v>7420.66</v>
      </c>
      <c r="R108" s="21">
        <v>27705.94</v>
      </c>
      <c r="S108" s="21">
        <v>-8.5999999999999993E-2</v>
      </c>
      <c r="T108">
        <v>4.3499999999999996</v>
      </c>
      <c r="U108">
        <v>8.94</v>
      </c>
      <c r="V108">
        <v>275.55</v>
      </c>
    </row>
    <row r="109" spans="1:22" x14ac:dyDescent="0.25">
      <c r="A109" s="40">
        <v>43608</v>
      </c>
      <c r="B109" s="21" t="s">
        <v>37</v>
      </c>
      <c r="C109" s="21">
        <v>3327.2</v>
      </c>
      <c r="D109" s="21">
        <v>93910</v>
      </c>
      <c r="E109" s="21">
        <v>1.1181000000000001</v>
      </c>
      <c r="F109" s="21">
        <v>4.0407999999999999</v>
      </c>
      <c r="G109" s="21">
        <v>6.9104999999999999</v>
      </c>
      <c r="H109" s="21">
        <v>2.319</v>
      </c>
      <c r="I109" s="21">
        <v>7.97</v>
      </c>
      <c r="J109" s="21">
        <v>8.57</v>
      </c>
      <c r="K109" s="21">
        <v>3.7298</v>
      </c>
      <c r="L109" s="21">
        <v>4.2072000000000003</v>
      </c>
      <c r="M109" s="21">
        <v>53.03</v>
      </c>
      <c r="N109" s="21">
        <v>1283.45</v>
      </c>
      <c r="O109" s="21" t="s">
        <v>37</v>
      </c>
      <c r="P109" s="21" t="s">
        <v>37</v>
      </c>
      <c r="Q109" s="21">
        <v>7307.93</v>
      </c>
      <c r="R109" s="21">
        <v>27267.13</v>
      </c>
      <c r="S109" s="21">
        <v>-0.12</v>
      </c>
      <c r="T109">
        <v>4.3499999999999996</v>
      </c>
      <c r="U109">
        <v>8.92</v>
      </c>
      <c r="V109">
        <v>275.35000000000002</v>
      </c>
    </row>
    <row r="110" spans="1:22" x14ac:dyDescent="0.25">
      <c r="A110" s="40">
        <v>43609</v>
      </c>
      <c r="B110" s="21" t="s">
        <v>37</v>
      </c>
      <c r="C110" s="21">
        <v>3350.7</v>
      </c>
      <c r="D110" s="21">
        <v>93627.8</v>
      </c>
      <c r="E110" s="21">
        <v>1.1203000000000001</v>
      </c>
      <c r="F110" s="21">
        <v>4.0227000000000004</v>
      </c>
      <c r="G110" s="21">
        <v>6.9001999999999999</v>
      </c>
      <c r="H110" s="21">
        <v>2.3210000000000002</v>
      </c>
      <c r="I110" s="21">
        <v>7.95</v>
      </c>
      <c r="J110" s="21">
        <v>8.57</v>
      </c>
      <c r="K110" s="21">
        <v>3.71</v>
      </c>
      <c r="L110" s="21">
        <v>4.2019000000000002</v>
      </c>
      <c r="M110" s="21">
        <v>54.04</v>
      </c>
      <c r="N110" s="21">
        <v>1284.93</v>
      </c>
      <c r="O110" s="21" t="s">
        <v>37</v>
      </c>
      <c r="P110" s="21" t="s">
        <v>37</v>
      </c>
      <c r="Q110" s="21">
        <v>7300.96</v>
      </c>
      <c r="R110" s="21">
        <v>27353.93</v>
      </c>
      <c r="S110" s="21">
        <v>-0.11700000000000001</v>
      </c>
      <c r="T110">
        <v>4.3499999999999996</v>
      </c>
      <c r="U110">
        <v>8.92</v>
      </c>
      <c r="V110">
        <v>277</v>
      </c>
    </row>
    <row r="111" spans="1:22" x14ac:dyDescent="0.25">
      <c r="A111" s="40">
        <v>43612</v>
      </c>
      <c r="B111" s="21" t="s">
        <v>37</v>
      </c>
      <c r="C111" s="21">
        <v>3364.04</v>
      </c>
      <c r="D111" s="21">
        <v>94864.3</v>
      </c>
      <c r="E111" s="21">
        <v>1.1194</v>
      </c>
      <c r="F111" s="21">
        <v>4.0422000000000002</v>
      </c>
      <c r="G111" s="21">
        <v>6.8979999999999997</v>
      </c>
      <c r="H111" s="21">
        <v>2.3210000000000002</v>
      </c>
      <c r="I111" s="21">
        <v>7.91</v>
      </c>
      <c r="J111" s="21">
        <v>8.52</v>
      </c>
      <c r="K111" s="21">
        <v>3.68</v>
      </c>
      <c r="L111" s="21">
        <v>4.1722000000000001</v>
      </c>
      <c r="M111" s="21">
        <v>54.04</v>
      </c>
      <c r="N111" s="21">
        <v>1285.3599999999999</v>
      </c>
      <c r="O111" s="21" t="s">
        <v>37</v>
      </c>
      <c r="P111" s="21" t="s">
        <v>37</v>
      </c>
      <c r="Q111" s="21">
        <v>7300.96</v>
      </c>
      <c r="R111" s="21">
        <v>27288.09</v>
      </c>
      <c r="S111" s="21">
        <v>-0.14399999999999999</v>
      </c>
      <c r="T111">
        <v>4.33</v>
      </c>
      <c r="U111">
        <v>8.86</v>
      </c>
      <c r="V111">
        <v>277</v>
      </c>
    </row>
    <row r="112" spans="1:22" x14ac:dyDescent="0.25">
      <c r="A112" s="40">
        <v>43613</v>
      </c>
      <c r="B112" s="21" t="s">
        <v>37</v>
      </c>
      <c r="C112" s="21">
        <v>3348.86</v>
      </c>
      <c r="D112" s="21">
        <v>96392.8</v>
      </c>
      <c r="E112" s="21">
        <v>1.1160000000000001</v>
      </c>
      <c r="F112" s="21">
        <v>4.0252999999999997</v>
      </c>
      <c r="G112" s="21">
        <v>6.9101999999999997</v>
      </c>
      <c r="H112" s="21">
        <v>2.2669999999999999</v>
      </c>
      <c r="I112" s="21">
        <v>7.73</v>
      </c>
      <c r="J112" s="21">
        <v>8.36</v>
      </c>
      <c r="K112" s="21">
        <v>3.56</v>
      </c>
      <c r="L112" s="21">
        <v>4.0846999999999998</v>
      </c>
      <c r="M112" s="21">
        <v>54.8</v>
      </c>
      <c r="N112" s="21">
        <v>1279.33</v>
      </c>
      <c r="O112" s="21" t="s">
        <v>37</v>
      </c>
      <c r="P112" s="21" t="s">
        <v>37</v>
      </c>
      <c r="Q112" s="21">
        <v>7278.38</v>
      </c>
      <c r="R112" s="21">
        <v>27390.81</v>
      </c>
      <c r="S112" s="21">
        <v>-0.161</v>
      </c>
      <c r="T112">
        <v>4.2699999999999996</v>
      </c>
      <c r="U112">
        <v>8.7200000000000006</v>
      </c>
      <c r="V112">
        <v>276.45</v>
      </c>
    </row>
    <row r="113" spans="1:22" x14ac:dyDescent="0.25">
      <c r="A113" s="40">
        <v>43614</v>
      </c>
      <c r="B113" s="21" t="s">
        <v>37</v>
      </c>
      <c r="C113" s="21">
        <v>3297.81</v>
      </c>
      <c r="D113" s="21">
        <v>96566.6</v>
      </c>
      <c r="E113" s="21">
        <v>1.1131</v>
      </c>
      <c r="F113" s="21">
        <v>3.9731999999999998</v>
      </c>
      <c r="G113" s="21">
        <v>6.9145000000000003</v>
      </c>
      <c r="H113" s="21">
        <v>2.2629999999999999</v>
      </c>
      <c r="I113" s="21">
        <v>7.66</v>
      </c>
      <c r="J113" s="21">
        <v>8.2200000000000006</v>
      </c>
      <c r="K113" s="21">
        <v>3.51</v>
      </c>
      <c r="L113" s="21">
        <v>4.0171000000000001</v>
      </c>
      <c r="M113" s="21">
        <v>54.55</v>
      </c>
      <c r="N113" s="21">
        <v>1279.78</v>
      </c>
      <c r="O113" s="21" t="s">
        <v>37</v>
      </c>
      <c r="P113" s="21" t="s">
        <v>37</v>
      </c>
      <c r="Q113" s="21">
        <v>7216.86</v>
      </c>
      <c r="R113" s="21">
        <v>27235.71</v>
      </c>
      <c r="S113" s="21">
        <v>-0.17899999999999999</v>
      </c>
      <c r="T113">
        <v>4.2066999999999997</v>
      </c>
      <c r="U113">
        <v>8.5500000000000007</v>
      </c>
      <c r="V113">
        <v>273.95</v>
      </c>
    </row>
    <row r="114" spans="1:22" x14ac:dyDescent="0.25">
      <c r="A114" s="40">
        <v>43615</v>
      </c>
      <c r="B114" s="21" t="s">
        <v>37</v>
      </c>
      <c r="C114" s="21">
        <v>3318.15</v>
      </c>
      <c r="D114" s="21">
        <v>97457.4</v>
      </c>
      <c r="E114" s="21">
        <v>1.1129</v>
      </c>
      <c r="F114" s="21">
        <v>3.9820000000000002</v>
      </c>
      <c r="G114" s="21">
        <v>6.9019000000000004</v>
      </c>
      <c r="H114" s="21">
        <v>2.214</v>
      </c>
      <c r="I114" s="21">
        <v>7.62</v>
      </c>
      <c r="J114" s="21">
        <v>8.19</v>
      </c>
      <c r="K114" s="21">
        <v>3.49</v>
      </c>
      <c r="L114" s="21">
        <v>3.96</v>
      </c>
      <c r="M114" s="21">
        <v>53.05</v>
      </c>
      <c r="N114" s="21">
        <v>1288.6500000000001</v>
      </c>
      <c r="O114" s="21" t="s">
        <v>37</v>
      </c>
      <c r="P114" s="21" t="s">
        <v>37</v>
      </c>
      <c r="Q114" s="21">
        <v>7245.4</v>
      </c>
      <c r="R114" s="21">
        <v>27114.880000000001</v>
      </c>
      <c r="S114" s="21">
        <v>-0.17499999999999999</v>
      </c>
      <c r="T114">
        <v>4.1608000000000001</v>
      </c>
      <c r="U114">
        <v>8.5299999999999994</v>
      </c>
      <c r="V114">
        <v>272.64999999999998</v>
      </c>
    </row>
    <row r="115" spans="1:22" x14ac:dyDescent="0.25">
      <c r="A115" s="40">
        <v>43616</v>
      </c>
      <c r="B115" s="21" t="s">
        <v>37</v>
      </c>
      <c r="C115" s="21">
        <v>3280.43</v>
      </c>
      <c r="D115" s="21">
        <v>97030.3</v>
      </c>
      <c r="E115" s="21">
        <v>1.1169</v>
      </c>
      <c r="F115" s="21">
        <v>3.9232</v>
      </c>
      <c r="G115" s="21">
        <v>6.9050000000000002</v>
      </c>
      <c r="H115" s="21">
        <v>2.125</v>
      </c>
      <c r="I115" s="21">
        <v>7.5600000000000005</v>
      </c>
      <c r="J115" s="21">
        <v>8.16</v>
      </c>
      <c r="K115" s="21">
        <v>3.46</v>
      </c>
      <c r="L115" s="21">
        <v>3.94</v>
      </c>
      <c r="M115" s="21">
        <v>51.06</v>
      </c>
      <c r="N115" s="21">
        <v>1305.58</v>
      </c>
      <c r="O115" s="21" t="s">
        <v>37</v>
      </c>
      <c r="P115" s="21" t="s">
        <v>37</v>
      </c>
      <c r="Q115" s="21">
        <v>7127.96</v>
      </c>
      <c r="R115" s="21">
        <v>26901.09</v>
      </c>
      <c r="S115" s="21">
        <v>-0.20200000000000001</v>
      </c>
      <c r="T115">
        <v>4.13</v>
      </c>
      <c r="U115">
        <v>8.51</v>
      </c>
      <c r="V115">
        <v>270.3</v>
      </c>
    </row>
    <row r="116" spans="1:22" x14ac:dyDescent="0.25">
      <c r="A116" s="40">
        <v>43619</v>
      </c>
      <c r="B116" s="21" t="s">
        <v>37</v>
      </c>
      <c r="C116" s="21">
        <v>3300.22</v>
      </c>
      <c r="D116" s="21">
        <v>97020.5</v>
      </c>
      <c r="E116" s="21">
        <v>1.1241000000000001</v>
      </c>
      <c r="F116" s="21">
        <v>3.8864000000000001</v>
      </c>
      <c r="G116" s="21">
        <v>6.9036999999999997</v>
      </c>
      <c r="H116" s="21">
        <v>2.0720000000000001</v>
      </c>
      <c r="I116" s="21">
        <v>7.41</v>
      </c>
      <c r="J116" s="21">
        <v>7.99</v>
      </c>
      <c r="K116" s="21">
        <v>3.4576000000000002</v>
      </c>
      <c r="L116" s="21">
        <v>3.92</v>
      </c>
      <c r="M116" s="21">
        <v>51.2</v>
      </c>
      <c r="N116" s="21">
        <v>1325.31</v>
      </c>
      <c r="O116" s="21" t="s">
        <v>37</v>
      </c>
      <c r="P116" s="21" t="s">
        <v>37</v>
      </c>
      <c r="Q116" s="21">
        <v>6978.02</v>
      </c>
      <c r="R116" s="21">
        <v>26893.86</v>
      </c>
      <c r="S116" s="21">
        <v>-0.20100000000000001</v>
      </c>
      <c r="T116">
        <v>4.0652999999999997</v>
      </c>
      <c r="U116">
        <v>8.35</v>
      </c>
      <c r="V116">
        <v>271.7</v>
      </c>
    </row>
    <row r="117" spans="1:22" x14ac:dyDescent="0.25">
      <c r="A117" s="40">
        <v>43620</v>
      </c>
      <c r="B117" s="21" t="s">
        <v>37</v>
      </c>
      <c r="C117" s="21">
        <v>3333.49</v>
      </c>
      <c r="D117" s="21">
        <v>97380.3</v>
      </c>
      <c r="E117" s="21">
        <v>1.1252</v>
      </c>
      <c r="F117" s="21">
        <v>3.8567999999999998</v>
      </c>
      <c r="G117" s="21">
        <v>6.9078999999999997</v>
      </c>
      <c r="H117" s="21">
        <v>2.1310000000000002</v>
      </c>
      <c r="I117" s="21">
        <v>7.3</v>
      </c>
      <c r="J117" s="21">
        <v>7.84</v>
      </c>
      <c r="K117" s="21">
        <v>3.44</v>
      </c>
      <c r="L117" s="21">
        <v>3.9</v>
      </c>
      <c r="M117" s="21">
        <v>51.27</v>
      </c>
      <c r="N117" s="21">
        <v>1325.52</v>
      </c>
      <c r="O117" s="21" t="s">
        <v>37</v>
      </c>
      <c r="P117" s="21" t="s">
        <v>37</v>
      </c>
      <c r="Q117" s="21">
        <v>7166.75</v>
      </c>
      <c r="R117" s="21">
        <v>26761.52</v>
      </c>
      <c r="S117" s="21">
        <v>-0.20599999999999999</v>
      </c>
      <c r="T117">
        <v>4.05</v>
      </c>
      <c r="U117">
        <v>8.1999999999999993</v>
      </c>
      <c r="V117">
        <v>273.60000000000002</v>
      </c>
    </row>
    <row r="118" spans="1:22" x14ac:dyDescent="0.25">
      <c r="A118" s="40">
        <v>43621</v>
      </c>
      <c r="B118" s="21" t="s">
        <v>37</v>
      </c>
      <c r="C118" s="21">
        <v>3339.95</v>
      </c>
      <c r="D118" s="21">
        <v>95998.8</v>
      </c>
      <c r="E118" s="21">
        <v>1.1221000000000001</v>
      </c>
      <c r="F118" s="21">
        <v>3.8811999999999998</v>
      </c>
      <c r="G118" s="21">
        <v>6.9089</v>
      </c>
      <c r="H118" s="21">
        <v>2.1360000000000001</v>
      </c>
      <c r="I118" s="21">
        <v>7.44</v>
      </c>
      <c r="J118" s="21">
        <v>8.01</v>
      </c>
      <c r="K118" s="21">
        <v>3.4727999999999999</v>
      </c>
      <c r="L118" s="21">
        <v>3.94</v>
      </c>
      <c r="M118" s="21">
        <v>49.9</v>
      </c>
      <c r="N118" s="21">
        <v>1330.32</v>
      </c>
      <c r="O118" s="21" t="s">
        <v>37</v>
      </c>
      <c r="P118" s="21" t="s">
        <v>37</v>
      </c>
      <c r="Q118" s="21">
        <v>7220.9</v>
      </c>
      <c r="R118" s="21">
        <v>26895.439999999999</v>
      </c>
      <c r="S118" s="21">
        <v>-0.22600000000000001</v>
      </c>
      <c r="T118">
        <v>4.1186999999999996</v>
      </c>
      <c r="U118">
        <v>8.36</v>
      </c>
      <c r="V118">
        <v>269.05</v>
      </c>
    </row>
    <row r="119" spans="1:22" x14ac:dyDescent="0.25">
      <c r="A119" s="40">
        <v>43622</v>
      </c>
      <c r="B119" s="21" t="s">
        <v>37</v>
      </c>
      <c r="C119" s="21">
        <v>3338.41</v>
      </c>
      <c r="D119" s="21">
        <v>97204.9</v>
      </c>
      <c r="E119" s="21">
        <v>1.1275999999999999</v>
      </c>
      <c r="F119" s="21">
        <v>3.8811999999999998</v>
      </c>
      <c r="G119" s="21">
        <v>6.9096000000000002</v>
      </c>
      <c r="H119" s="21">
        <v>2.1179999999999999</v>
      </c>
      <c r="I119" s="21">
        <v>7.28</v>
      </c>
      <c r="J119" s="21">
        <v>7.85</v>
      </c>
      <c r="K119" s="21">
        <v>3.3729</v>
      </c>
      <c r="L119" s="21">
        <v>3.9</v>
      </c>
      <c r="M119" s="21">
        <v>50.72</v>
      </c>
      <c r="N119" s="21">
        <v>1335.33</v>
      </c>
      <c r="O119" s="21" t="s">
        <v>37</v>
      </c>
      <c r="P119" s="21" t="s">
        <v>37</v>
      </c>
      <c r="Q119" s="21">
        <v>7275.93</v>
      </c>
      <c r="R119" s="21">
        <v>26965.279999999999</v>
      </c>
      <c r="S119" s="21">
        <v>-0.23899999999999999</v>
      </c>
      <c r="T119">
        <v>4.09</v>
      </c>
      <c r="U119">
        <v>8.23</v>
      </c>
      <c r="V119">
        <v>271.60000000000002</v>
      </c>
    </row>
    <row r="120" spans="1:22" x14ac:dyDescent="0.25">
      <c r="A120" s="40">
        <v>43623</v>
      </c>
      <c r="B120" s="21" t="s">
        <v>37</v>
      </c>
      <c r="C120" s="21">
        <v>3378.38</v>
      </c>
      <c r="D120" s="21">
        <v>97821.3</v>
      </c>
      <c r="E120" s="21">
        <v>1.1334</v>
      </c>
      <c r="F120" s="21">
        <v>3.8795000000000002</v>
      </c>
      <c r="G120" s="21">
        <v>6.9096000000000002</v>
      </c>
      <c r="H120" s="21">
        <v>2.0830000000000002</v>
      </c>
      <c r="I120" s="21">
        <v>7.18</v>
      </c>
      <c r="J120" s="21">
        <v>7.76</v>
      </c>
      <c r="K120" s="21">
        <v>3.2551000000000001</v>
      </c>
      <c r="L120" s="21">
        <v>3.8538999999999999</v>
      </c>
      <c r="M120" s="21">
        <v>51.7</v>
      </c>
      <c r="N120" s="21">
        <v>1340.86</v>
      </c>
      <c r="O120" s="21" t="s">
        <v>37</v>
      </c>
      <c r="P120" s="21" t="s">
        <v>37</v>
      </c>
      <c r="Q120" s="21">
        <v>7417.29</v>
      </c>
      <c r="R120" s="21">
        <v>26965.279999999999</v>
      </c>
      <c r="S120" s="21">
        <v>-0.25700000000000001</v>
      </c>
      <c r="T120">
        <v>4.0603999999999996</v>
      </c>
      <c r="U120">
        <v>8.15</v>
      </c>
      <c r="V120">
        <v>269.05</v>
      </c>
    </row>
    <row r="121" spans="1:22" x14ac:dyDescent="0.25">
      <c r="A121" s="40">
        <v>43626</v>
      </c>
      <c r="B121" s="21" t="s">
        <v>37</v>
      </c>
      <c r="C121" s="21">
        <v>3386.45</v>
      </c>
      <c r="D121" s="21">
        <v>97466.7</v>
      </c>
      <c r="E121" s="21">
        <v>1.1312</v>
      </c>
      <c r="F121" s="21">
        <v>3.8887999999999998</v>
      </c>
      <c r="G121" s="21">
        <v>6.9310999999999998</v>
      </c>
      <c r="H121" s="21">
        <v>2.15</v>
      </c>
      <c r="I121" s="21">
        <v>7.14</v>
      </c>
      <c r="J121" s="21">
        <v>7.74</v>
      </c>
      <c r="K121" s="21">
        <v>3.19</v>
      </c>
      <c r="L121" s="21">
        <v>3.8420999999999998</v>
      </c>
      <c r="M121" s="21">
        <v>51.78</v>
      </c>
      <c r="N121" s="21">
        <v>1327.98</v>
      </c>
      <c r="O121" s="21" t="s">
        <v>37</v>
      </c>
      <c r="P121" s="21" t="s">
        <v>37</v>
      </c>
      <c r="Q121" s="21">
        <v>7501.93</v>
      </c>
      <c r="R121" s="21">
        <v>27578.639999999999</v>
      </c>
      <c r="S121" s="21">
        <v>-0.219</v>
      </c>
      <c r="T121">
        <v>4.0639000000000003</v>
      </c>
      <c r="U121">
        <v>8.14</v>
      </c>
      <c r="V121">
        <v>272.35000000000002</v>
      </c>
    </row>
    <row r="122" spans="1:22" x14ac:dyDescent="0.25">
      <c r="A122" s="40">
        <v>43627</v>
      </c>
      <c r="B122" s="21" t="s">
        <v>37</v>
      </c>
      <c r="C122" s="21">
        <v>3401.1</v>
      </c>
      <c r="D122" s="21">
        <v>98960</v>
      </c>
      <c r="E122" s="21">
        <v>1.1326000000000001</v>
      </c>
      <c r="F122" s="21">
        <v>3.8578999999999999</v>
      </c>
      <c r="G122" s="21">
        <v>6.9114000000000004</v>
      </c>
      <c r="H122" s="21">
        <v>2.1440000000000001</v>
      </c>
      <c r="I122" s="21">
        <v>7.06</v>
      </c>
      <c r="J122" s="21">
        <v>7.59</v>
      </c>
      <c r="K122" s="21">
        <v>3.1537000000000002</v>
      </c>
      <c r="L122" s="21">
        <v>3.8155999999999999</v>
      </c>
      <c r="M122" s="21">
        <v>52.19</v>
      </c>
      <c r="N122" s="21">
        <v>1326.84</v>
      </c>
      <c r="O122" s="21" t="s">
        <v>37</v>
      </c>
      <c r="P122" s="21" t="s">
        <v>37</v>
      </c>
      <c r="Q122" s="21">
        <v>7513.85</v>
      </c>
      <c r="R122" s="21">
        <v>27789.34</v>
      </c>
      <c r="S122" s="21">
        <v>-0.23200000000000001</v>
      </c>
      <c r="T122">
        <v>4.0336999999999996</v>
      </c>
      <c r="U122">
        <v>7.95</v>
      </c>
      <c r="V122">
        <v>273.7</v>
      </c>
    </row>
    <row r="123" spans="1:22" x14ac:dyDescent="0.25">
      <c r="A123" s="40">
        <v>43628</v>
      </c>
      <c r="B123" s="21" t="s">
        <v>37</v>
      </c>
      <c r="C123" s="21">
        <v>3386.63</v>
      </c>
      <c r="D123" s="21">
        <v>98320.9</v>
      </c>
      <c r="E123" s="21">
        <v>1.1287</v>
      </c>
      <c r="F123" s="21">
        <v>3.8673999999999999</v>
      </c>
      <c r="G123" s="21">
        <v>6.9177</v>
      </c>
      <c r="H123" s="21">
        <v>2.121</v>
      </c>
      <c r="I123" s="21">
        <v>7.11</v>
      </c>
      <c r="J123" s="21">
        <v>7.63</v>
      </c>
      <c r="K123" s="21">
        <v>3.2311000000000001</v>
      </c>
      <c r="L123" s="21">
        <v>3.86</v>
      </c>
      <c r="M123" s="21">
        <v>50.73</v>
      </c>
      <c r="N123" s="21">
        <v>1333.58</v>
      </c>
      <c r="O123" s="21" t="s">
        <v>37</v>
      </c>
      <c r="P123" s="21" t="s">
        <v>37</v>
      </c>
      <c r="Q123" s="21">
        <v>7472.29</v>
      </c>
      <c r="R123" s="21">
        <v>27308.46</v>
      </c>
      <c r="S123" s="21">
        <v>-0.23599999999999999</v>
      </c>
      <c r="T123">
        <v>4.0544000000000002</v>
      </c>
      <c r="U123">
        <v>7.98</v>
      </c>
      <c r="V123">
        <v>272</v>
      </c>
    </row>
    <row r="124" spans="1:22" x14ac:dyDescent="0.25">
      <c r="A124" s="40">
        <v>43629</v>
      </c>
      <c r="B124" s="21" t="s">
        <v>37</v>
      </c>
      <c r="C124" s="21">
        <v>3390.5</v>
      </c>
      <c r="D124" s="21">
        <v>98773.7</v>
      </c>
      <c r="E124" s="21">
        <v>1.1275999999999999</v>
      </c>
      <c r="F124" s="21">
        <v>3.8491</v>
      </c>
      <c r="G124" s="21">
        <v>6.9215999999999998</v>
      </c>
      <c r="H124" s="21">
        <v>2.0960000000000001</v>
      </c>
      <c r="I124" s="21">
        <v>7.01</v>
      </c>
      <c r="J124" s="21">
        <v>7.54</v>
      </c>
      <c r="K124" s="21">
        <v>3.2084999999999999</v>
      </c>
      <c r="L124" s="21">
        <v>3.85</v>
      </c>
      <c r="M124" s="21">
        <v>51.43</v>
      </c>
      <c r="N124" s="21">
        <v>1342.31</v>
      </c>
      <c r="O124" s="21" t="s">
        <v>37</v>
      </c>
      <c r="P124" s="21" t="s">
        <v>37</v>
      </c>
      <c r="Q124" s="21">
        <v>7510.68</v>
      </c>
      <c r="R124" s="21">
        <v>27294.71</v>
      </c>
      <c r="S124" s="21">
        <v>-0.24099999999999999</v>
      </c>
      <c r="T124">
        <v>4.03</v>
      </c>
      <c r="U124">
        <v>7.9</v>
      </c>
      <c r="V124">
        <v>272</v>
      </c>
    </row>
    <row r="125" spans="1:22" x14ac:dyDescent="0.25">
      <c r="A125" s="40">
        <v>43630</v>
      </c>
      <c r="B125" s="21" t="s">
        <v>37</v>
      </c>
      <c r="C125" s="21">
        <v>3379.19</v>
      </c>
      <c r="D125" s="21">
        <v>98040.1</v>
      </c>
      <c r="E125" s="21">
        <v>1.1208</v>
      </c>
      <c r="F125" s="21">
        <v>3.8967000000000001</v>
      </c>
      <c r="G125" s="21">
        <v>6.9254999999999995</v>
      </c>
      <c r="H125" s="21">
        <v>2.081</v>
      </c>
      <c r="I125" s="21">
        <v>6.96</v>
      </c>
      <c r="J125" s="21">
        <v>7.51</v>
      </c>
      <c r="K125" s="21">
        <v>3.1787999999999998</v>
      </c>
      <c r="L125" s="21">
        <v>3.8475000000000001</v>
      </c>
      <c r="M125" s="21">
        <v>51.39</v>
      </c>
      <c r="N125" s="21">
        <v>1341.7</v>
      </c>
      <c r="O125" s="21" t="s">
        <v>37</v>
      </c>
      <c r="P125" s="21" t="s">
        <v>37</v>
      </c>
      <c r="Q125" s="21">
        <v>7479.11</v>
      </c>
      <c r="R125" s="21">
        <v>27118.35</v>
      </c>
      <c r="S125" s="21">
        <v>-0.255</v>
      </c>
      <c r="T125">
        <v>4.0297000000000001</v>
      </c>
      <c r="U125">
        <v>7.87</v>
      </c>
      <c r="V125">
        <v>268.95</v>
      </c>
    </row>
    <row r="126" spans="1:22" x14ac:dyDescent="0.25">
      <c r="A126" s="40">
        <v>43633</v>
      </c>
      <c r="B126" s="21" t="s">
        <v>37</v>
      </c>
      <c r="C126" s="21">
        <v>3383.21</v>
      </c>
      <c r="D126" s="21">
        <v>97623.3</v>
      </c>
      <c r="E126" s="21">
        <v>1.1217999999999999</v>
      </c>
      <c r="F126" s="21">
        <v>3.8891</v>
      </c>
      <c r="G126" s="21">
        <v>6.9257999999999997</v>
      </c>
      <c r="H126" s="21">
        <v>2.0950000000000002</v>
      </c>
      <c r="I126" s="21">
        <v>7</v>
      </c>
      <c r="J126" s="21">
        <v>7.5600000000000005</v>
      </c>
      <c r="K126" s="21">
        <v>3.1924999999999999</v>
      </c>
      <c r="L126" s="21">
        <v>3.83</v>
      </c>
      <c r="M126" s="21">
        <v>51.06</v>
      </c>
      <c r="N126" s="21">
        <v>1339.66</v>
      </c>
      <c r="O126" s="21" t="s">
        <v>37</v>
      </c>
      <c r="P126" s="21" t="s">
        <v>37</v>
      </c>
      <c r="Q126" s="21">
        <v>7526.52</v>
      </c>
      <c r="R126" s="21">
        <v>27227.16</v>
      </c>
      <c r="S126" s="21">
        <v>-0.24399999999999999</v>
      </c>
      <c r="T126">
        <v>4.0053999999999998</v>
      </c>
      <c r="U126">
        <v>7.93</v>
      </c>
      <c r="V126">
        <v>269.60000000000002</v>
      </c>
    </row>
    <row r="127" spans="1:22" x14ac:dyDescent="0.25">
      <c r="A127" s="40">
        <v>43634</v>
      </c>
      <c r="B127" s="21" t="s">
        <v>37</v>
      </c>
      <c r="C127" s="21">
        <v>3452.89</v>
      </c>
      <c r="D127" s="21">
        <v>99404.4</v>
      </c>
      <c r="E127" s="21">
        <v>1.1194</v>
      </c>
      <c r="F127" s="21">
        <v>3.8605999999999998</v>
      </c>
      <c r="G127" s="21">
        <v>6.9032</v>
      </c>
      <c r="H127" s="21">
        <v>2.06</v>
      </c>
      <c r="I127" s="21">
        <v>6.96</v>
      </c>
      <c r="J127" s="21">
        <v>7.5</v>
      </c>
      <c r="K127" s="21">
        <v>3.16</v>
      </c>
      <c r="L127" s="21">
        <v>3.806</v>
      </c>
      <c r="M127" s="21">
        <v>52.16</v>
      </c>
      <c r="N127" s="21">
        <v>1346.61</v>
      </c>
      <c r="O127" s="21" t="s">
        <v>37</v>
      </c>
      <c r="P127" s="21" t="s">
        <v>37</v>
      </c>
      <c r="Q127" s="21">
        <v>7635.4</v>
      </c>
      <c r="R127" s="21">
        <v>27498.77</v>
      </c>
      <c r="S127" s="21">
        <v>-0.32</v>
      </c>
      <c r="T127">
        <v>3.9699999999999998</v>
      </c>
      <c r="U127">
        <v>7.87</v>
      </c>
      <c r="V127">
        <v>274.7</v>
      </c>
    </row>
    <row r="128" spans="1:22" x14ac:dyDescent="0.25">
      <c r="A128" s="40">
        <v>43635</v>
      </c>
      <c r="B128" s="21" t="s">
        <v>37</v>
      </c>
      <c r="C128" s="21">
        <v>3454.7</v>
      </c>
      <c r="D128" s="21">
        <v>100303.4</v>
      </c>
      <c r="E128" s="21">
        <v>1.1226</v>
      </c>
      <c r="F128" s="21">
        <v>3.8395000000000001</v>
      </c>
      <c r="G128" s="21">
        <v>6.9036</v>
      </c>
      <c r="H128" s="21">
        <v>2.024</v>
      </c>
      <c r="I128" s="21">
        <v>6.91</v>
      </c>
      <c r="J128" s="21">
        <v>7.42</v>
      </c>
      <c r="K128" s="21">
        <v>3.12</v>
      </c>
      <c r="L128" s="21">
        <v>3.7909000000000002</v>
      </c>
      <c r="M128" s="21">
        <v>51.85</v>
      </c>
      <c r="N128" s="21">
        <v>1360.38</v>
      </c>
      <c r="O128" s="21" t="s">
        <v>37</v>
      </c>
      <c r="P128" s="21" t="s">
        <v>37</v>
      </c>
      <c r="Q128" s="21">
        <v>7667.74</v>
      </c>
      <c r="R128" s="21">
        <v>28202.14</v>
      </c>
      <c r="S128" s="21">
        <v>-0.28799999999999998</v>
      </c>
      <c r="T128">
        <v>3.9575</v>
      </c>
      <c r="U128">
        <v>7.78</v>
      </c>
      <c r="V128">
        <v>273.10000000000002</v>
      </c>
    </row>
    <row r="129" spans="1:22" x14ac:dyDescent="0.25">
      <c r="A129" s="40">
        <v>43636</v>
      </c>
      <c r="B129" s="21" t="s">
        <v>37</v>
      </c>
      <c r="C129" s="21">
        <v>3468.08</v>
      </c>
      <c r="D129" s="21">
        <v>100303.4</v>
      </c>
      <c r="E129" s="21">
        <v>1.1293</v>
      </c>
      <c r="F129" s="21">
        <v>3.8395000000000001</v>
      </c>
      <c r="G129" s="21">
        <v>6.8518999999999997</v>
      </c>
      <c r="H129" s="21">
        <v>2.0289999999999999</v>
      </c>
      <c r="I129" s="21">
        <v>6.91</v>
      </c>
      <c r="J129" s="21">
        <v>7.42</v>
      </c>
      <c r="K129" s="21">
        <v>3.12</v>
      </c>
      <c r="L129" s="21">
        <v>3.7909000000000002</v>
      </c>
      <c r="M129" s="21">
        <v>53.53</v>
      </c>
      <c r="N129" s="21">
        <v>1388.44</v>
      </c>
      <c r="O129" s="21" t="s">
        <v>37</v>
      </c>
      <c r="P129" s="21" t="s">
        <v>37</v>
      </c>
      <c r="Q129" s="21">
        <v>7738.06</v>
      </c>
      <c r="R129" s="21">
        <v>28550.43</v>
      </c>
      <c r="S129" s="21">
        <v>-0.318</v>
      </c>
      <c r="T129">
        <v>3.9575</v>
      </c>
      <c r="U129">
        <v>7.78</v>
      </c>
      <c r="V129">
        <v>276.25</v>
      </c>
    </row>
    <row r="130" spans="1:22" x14ac:dyDescent="0.25">
      <c r="A130" s="40">
        <v>43637</v>
      </c>
      <c r="B130" s="21" t="s">
        <v>37</v>
      </c>
      <c r="C130" s="21">
        <v>3466.92</v>
      </c>
      <c r="D130" s="21">
        <v>102012.6</v>
      </c>
      <c r="E130" s="21">
        <v>1.1369</v>
      </c>
      <c r="F130" s="21">
        <v>3.8216000000000001</v>
      </c>
      <c r="G130" s="21">
        <v>6.8685</v>
      </c>
      <c r="H130" s="21">
        <v>2.056</v>
      </c>
      <c r="I130" s="21">
        <v>6.67</v>
      </c>
      <c r="J130" s="21">
        <v>7.2</v>
      </c>
      <c r="K130" s="21">
        <v>2.8698999999999999</v>
      </c>
      <c r="L130" s="21">
        <v>3.69</v>
      </c>
      <c r="M130" s="21">
        <v>53.5</v>
      </c>
      <c r="N130" s="21">
        <v>1399.63</v>
      </c>
      <c r="O130" s="21" t="s">
        <v>37</v>
      </c>
      <c r="P130" s="21" t="s">
        <v>37</v>
      </c>
      <c r="Q130" s="21">
        <v>7728.78</v>
      </c>
      <c r="R130" s="21">
        <v>28473.71</v>
      </c>
      <c r="S130" s="21">
        <v>-0.28499999999999998</v>
      </c>
      <c r="T130">
        <v>3.8597000000000001</v>
      </c>
      <c r="U130">
        <v>7.58</v>
      </c>
      <c r="V130">
        <v>276.35000000000002</v>
      </c>
    </row>
    <row r="131" spans="1:22" x14ac:dyDescent="0.25">
      <c r="A131" s="40">
        <v>43640</v>
      </c>
      <c r="B131" s="21" t="s">
        <v>37</v>
      </c>
      <c r="C131" s="21">
        <v>3455.57</v>
      </c>
      <c r="D131" s="21">
        <v>102062.3</v>
      </c>
      <c r="E131" s="21">
        <v>1.1398999999999999</v>
      </c>
      <c r="F131" s="21">
        <v>3.8254000000000001</v>
      </c>
      <c r="G131" s="21">
        <v>6.8769999999999998</v>
      </c>
      <c r="H131" s="21">
        <v>2.0150000000000001</v>
      </c>
      <c r="I131" s="21">
        <v>6.6899999999999995</v>
      </c>
      <c r="J131" s="21">
        <v>7.23</v>
      </c>
      <c r="K131" s="21">
        <v>2.86</v>
      </c>
      <c r="L131" s="21">
        <v>3.6638999999999999</v>
      </c>
      <c r="M131" s="21">
        <v>53.77</v>
      </c>
      <c r="N131" s="21">
        <v>1419.72</v>
      </c>
      <c r="O131" s="21" t="s">
        <v>37</v>
      </c>
      <c r="P131" s="21" t="s">
        <v>37</v>
      </c>
      <c r="Q131" s="21">
        <v>7723.02</v>
      </c>
      <c r="R131" s="21">
        <v>28513</v>
      </c>
      <c r="S131" s="21">
        <v>-0.307</v>
      </c>
      <c r="T131">
        <v>3.835</v>
      </c>
      <c r="U131">
        <v>7.59</v>
      </c>
      <c r="V131">
        <v>276.64999999999998</v>
      </c>
    </row>
    <row r="132" spans="1:22" x14ac:dyDescent="0.25">
      <c r="A132" s="40">
        <v>43641</v>
      </c>
      <c r="B132" s="21" t="s">
        <v>37</v>
      </c>
      <c r="C132" s="21">
        <v>3444.36</v>
      </c>
      <c r="D132" s="21">
        <v>100093</v>
      </c>
      <c r="E132" s="21">
        <v>1.1367</v>
      </c>
      <c r="F132" s="21">
        <v>3.8491999999999997</v>
      </c>
      <c r="G132" s="21">
        <v>6.8798000000000004</v>
      </c>
      <c r="H132" s="21">
        <v>1.986</v>
      </c>
      <c r="I132" s="21">
        <v>6.78</v>
      </c>
      <c r="J132" s="21">
        <v>7.29</v>
      </c>
      <c r="K132" s="21">
        <v>2.96</v>
      </c>
      <c r="L132" s="21">
        <v>3.68</v>
      </c>
      <c r="M132" s="21">
        <v>54.14</v>
      </c>
      <c r="N132" s="21">
        <v>1423.44</v>
      </c>
      <c r="O132" s="21" t="s">
        <v>37</v>
      </c>
      <c r="P132" s="21" t="s">
        <v>37</v>
      </c>
      <c r="Q132" s="21">
        <v>7591.54</v>
      </c>
      <c r="R132" s="21">
        <v>28185.98</v>
      </c>
      <c r="S132" s="21">
        <v>-0.33100000000000002</v>
      </c>
      <c r="T132">
        <v>3.85</v>
      </c>
      <c r="U132">
        <v>7.64</v>
      </c>
      <c r="V132">
        <v>279.95</v>
      </c>
    </row>
    <row r="133" spans="1:22" x14ac:dyDescent="0.25">
      <c r="A133" s="40">
        <v>43642</v>
      </c>
      <c r="B133" s="21" t="s">
        <v>37</v>
      </c>
      <c r="C133" s="21">
        <v>3442.95</v>
      </c>
      <c r="D133" s="21">
        <v>100688.6</v>
      </c>
      <c r="E133" s="21">
        <v>1.1369</v>
      </c>
      <c r="F133" s="21">
        <v>3.8441000000000001</v>
      </c>
      <c r="G133" s="21">
        <v>6.88</v>
      </c>
      <c r="H133" s="21">
        <v>2.048</v>
      </c>
      <c r="I133" s="21">
        <v>6.75</v>
      </c>
      <c r="J133" s="21">
        <v>7.24</v>
      </c>
      <c r="K133" s="21">
        <v>2.9699999999999998</v>
      </c>
      <c r="L133" s="21">
        <v>3.64</v>
      </c>
      <c r="M133" s="21">
        <v>54.63</v>
      </c>
      <c r="N133" s="21">
        <v>1409</v>
      </c>
      <c r="O133" s="21" t="s">
        <v>37</v>
      </c>
      <c r="P133" s="21" t="s">
        <v>37</v>
      </c>
      <c r="Q133" s="21">
        <v>7627.05</v>
      </c>
      <c r="R133" s="21">
        <v>28221.98</v>
      </c>
      <c r="S133" s="21">
        <v>-0.30299999999999999</v>
      </c>
      <c r="T133">
        <v>3.83</v>
      </c>
      <c r="U133">
        <v>7.57</v>
      </c>
      <c r="V133">
        <v>278.45</v>
      </c>
    </row>
    <row r="134" spans="1:22" x14ac:dyDescent="0.25">
      <c r="A134" s="40">
        <v>43643</v>
      </c>
      <c r="B134" s="21" t="s">
        <v>37</v>
      </c>
      <c r="C134" s="21">
        <v>3442.38</v>
      </c>
      <c r="D134" s="21">
        <v>100724</v>
      </c>
      <c r="E134" s="21">
        <v>1.1369</v>
      </c>
      <c r="F134" s="21">
        <v>3.8197000000000001</v>
      </c>
      <c r="G134" s="21">
        <v>6.8771000000000004</v>
      </c>
      <c r="H134" s="21">
        <v>2.0150000000000001</v>
      </c>
      <c r="I134" s="21">
        <v>6.73</v>
      </c>
      <c r="J134" s="21">
        <v>7.24</v>
      </c>
      <c r="K134" s="21">
        <v>2.93</v>
      </c>
      <c r="L134" s="21">
        <v>3.6</v>
      </c>
      <c r="M134" s="21">
        <v>54.5</v>
      </c>
      <c r="N134" s="21">
        <v>1409.78</v>
      </c>
      <c r="O134" s="21" t="s">
        <v>37</v>
      </c>
      <c r="P134" s="21" t="s">
        <v>37</v>
      </c>
      <c r="Q134" s="21">
        <v>7657.05</v>
      </c>
      <c r="R134" s="21">
        <v>28621.42</v>
      </c>
      <c r="S134" s="21">
        <v>-0.32</v>
      </c>
      <c r="T134">
        <v>3.8205999999999998</v>
      </c>
      <c r="U134">
        <v>7.57</v>
      </c>
      <c r="V134">
        <v>278.5</v>
      </c>
    </row>
    <row r="135" spans="1:22" x14ac:dyDescent="0.25">
      <c r="A135" s="40">
        <v>43644</v>
      </c>
      <c r="B135" s="21" t="s">
        <v>37</v>
      </c>
      <c r="C135" s="21">
        <v>3473.69</v>
      </c>
      <c r="D135" s="21">
        <v>100967.2</v>
      </c>
      <c r="E135" s="21">
        <v>1.1373</v>
      </c>
      <c r="F135" s="21">
        <v>3.8498999999999999</v>
      </c>
      <c r="G135" s="21">
        <v>6.8667999999999996</v>
      </c>
      <c r="H135" s="21">
        <v>2.0059999999999998</v>
      </c>
      <c r="I135" s="21">
        <v>6.64</v>
      </c>
      <c r="J135" s="21">
        <v>7.12</v>
      </c>
      <c r="K135" s="21">
        <v>2.84</v>
      </c>
      <c r="L135" s="21">
        <v>3.55</v>
      </c>
      <c r="M135" s="21">
        <v>53.84</v>
      </c>
      <c r="N135" s="21">
        <v>1409.55</v>
      </c>
      <c r="O135" s="21" t="s">
        <v>37</v>
      </c>
      <c r="P135" s="21" t="s">
        <v>37</v>
      </c>
      <c r="Q135" s="21">
        <v>7671.08</v>
      </c>
      <c r="R135" s="21">
        <v>28542.62</v>
      </c>
      <c r="S135" s="21">
        <v>-0.32700000000000001</v>
      </c>
      <c r="T135">
        <v>3.7800000000000002</v>
      </c>
      <c r="U135">
        <v>7.44</v>
      </c>
      <c r="V135">
        <v>278.45</v>
      </c>
    </row>
    <row r="136" spans="1:22" x14ac:dyDescent="0.25">
      <c r="A136" s="40">
        <v>43647</v>
      </c>
      <c r="B136" s="21" t="s">
        <v>37</v>
      </c>
      <c r="C136" s="21">
        <v>3497.59</v>
      </c>
      <c r="D136" s="21">
        <v>101339.7</v>
      </c>
      <c r="E136" s="21">
        <v>1.1286</v>
      </c>
      <c r="F136" s="21">
        <v>3.8410000000000002</v>
      </c>
      <c r="G136" s="21">
        <v>6.8517000000000001</v>
      </c>
      <c r="H136" s="21">
        <v>2.0259999999999998</v>
      </c>
      <c r="I136" s="21">
        <v>6.59</v>
      </c>
      <c r="J136" s="21">
        <v>7.05</v>
      </c>
      <c r="K136" s="21">
        <v>2.8144999999999998</v>
      </c>
      <c r="L136" s="21">
        <v>3.5274999999999999</v>
      </c>
      <c r="M136" s="21">
        <v>54.21</v>
      </c>
      <c r="N136" s="21">
        <v>1384.19</v>
      </c>
      <c r="O136" s="21" t="s">
        <v>37</v>
      </c>
      <c r="P136" s="21" t="s">
        <v>37</v>
      </c>
      <c r="Q136" s="21">
        <v>7768.14</v>
      </c>
      <c r="R136" s="21">
        <v>28542.62</v>
      </c>
      <c r="S136" s="21">
        <v>-0.35699999999999998</v>
      </c>
      <c r="T136">
        <v>3.76</v>
      </c>
      <c r="U136">
        <v>7.35</v>
      </c>
      <c r="V136">
        <v>276</v>
      </c>
    </row>
    <row r="137" spans="1:22" x14ac:dyDescent="0.25">
      <c r="A137" s="40">
        <v>43648</v>
      </c>
      <c r="B137" s="21" t="s">
        <v>37</v>
      </c>
      <c r="C137" s="21">
        <v>3507.98</v>
      </c>
      <c r="D137" s="21">
        <v>100605.2</v>
      </c>
      <c r="E137" s="21">
        <v>1.1285000000000001</v>
      </c>
      <c r="F137" s="21">
        <v>3.8481999999999998</v>
      </c>
      <c r="G137" s="21">
        <v>6.8734000000000002</v>
      </c>
      <c r="H137" s="21">
        <v>1.9750000000000001</v>
      </c>
      <c r="I137" s="21">
        <v>6.65</v>
      </c>
      <c r="J137" s="21">
        <v>7.1</v>
      </c>
      <c r="K137" s="21">
        <v>2.8576000000000001</v>
      </c>
      <c r="L137" s="21">
        <v>3.57</v>
      </c>
      <c r="M137" s="21">
        <v>52.5</v>
      </c>
      <c r="N137" s="21">
        <v>1418.65</v>
      </c>
      <c r="O137" s="21" t="s">
        <v>37</v>
      </c>
      <c r="P137" s="21" t="s">
        <v>37</v>
      </c>
      <c r="Q137" s="21">
        <v>7799.82</v>
      </c>
      <c r="R137" s="21">
        <v>28875.56</v>
      </c>
      <c r="S137" s="21">
        <v>-0.36699999999999999</v>
      </c>
      <c r="T137">
        <v>3.7850000000000001</v>
      </c>
      <c r="U137">
        <v>7.38</v>
      </c>
      <c r="V137">
        <v>274.05</v>
      </c>
    </row>
    <row r="138" spans="1:22" x14ac:dyDescent="0.25">
      <c r="A138" s="40">
        <v>43649</v>
      </c>
      <c r="B138" s="21" t="s">
        <v>37</v>
      </c>
      <c r="C138" s="21">
        <v>3540.63</v>
      </c>
      <c r="D138" s="21">
        <v>102043.1</v>
      </c>
      <c r="E138" s="21">
        <v>1.1277999999999999</v>
      </c>
      <c r="F138" s="21">
        <v>3.8294999999999999</v>
      </c>
      <c r="G138" s="21">
        <v>6.8811999999999998</v>
      </c>
      <c r="H138" s="21">
        <v>1.9510000000000001</v>
      </c>
      <c r="I138" s="21">
        <v>6.55</v>
      </c>
      <c r="J138" s="21">
        <v>7.03</v>
      </c>
      <c r="K138" s="21">
        <v>2.79</v>
      </c>
      <c r="L138" s="21">
        <v>3.5476999999999999</v>
      </c>
      <c r="M138" s="21">
        <v>53.71</v>
      </c>
      <c r="N138" s="21">
        <v>1418.78</v>
      </c>
      <c r="O138" s="21" t="s">
        <v>37</v>
      </c>
      <c r="P138" s="21" t="s">
        <v>37</v>
      </c>
      <c r="Q138" s="21">
        <v>7857.69</v>
      </c>
      <c r="R138" s="21">
        <v>28855.14</v>
      </c>
      <c r="S138" s="21">
        <v>-0.38500000000000001</v>
      </c>
      <c r="T138">
        <v>3.7675999999999998</v>
      </c>
      <c r="U138">
        <v>7.31</v>
      </c>
      <c r="V138">
        <v>275.14999999999998</v>
      </c>
    </row>
    <row r="139" spans="1:22" x14ac:dyDescent="0.25">
      <c r="A139" s="40">
        <v>43650</v>
      </c>
      <c r="B139" s="21" t="s">
        <v>37</v>
      </c>
      <c r="C139" s="21">
        <v>3544.15</v>
      </c>
      <c r="D139" s="21">
        <v>103636.2</v>
      </c>
      <c r="E139" s="21">
        <v>1.1285000000000001</v>
      </c>
      <c r="F139" s="21">
        <v>3.8021000000000003</v>
      </c>
      <c r="G139" s="21">
        <v>6.8715999999999999</v>
      </c>
      <c r="H139" s="21">
        <v>1.9510000000000001</v>
      </c>
      <c r="I139" s="21">
        <v>6.48</v>
      </c>
      <c r="J139" s="21">
        <v>6.98</v>
      </c>
      <c r="K139" s="21">
        <v>2.7222</v>
      </c>
      <c r="L139" s="21">
        <v>3.5533000000000001</v>
      </c>
      <c r="M139" s="21">
        <v>53.71</v>
      </c>
      <c r="N139" s="21">
        <v>1416.08</v>
      </c>
      <c r="O139" s="21" t="s">
        <v>37</v>
      </c>
      <c r="P139" s="21" t="s">
        <v>37</v>
      </c>
      <c r="Q139" s="21">
        <v>7857.69</v>
      </c>
      <c r="R139" s="21">
        <v>28795.77</v>
      </c>
      <c r="S139" s="21">
        <v>-0.39900000000000002</v>
      </c>
      <c r="T139">
        <v>3.7561999999999998</v>
      </c>
      <c r="U139">
        <v>7.3</v>
      </c>
      <c r="V139">
        <v>275.14999999999998</v>
      </c>
    </row>
    <row r="140" spans="1:22" x14ac:dyDescent="0.25">
      <c r="A140" s="40">
        <v>43651</v>
      </c>
      <c r="B140" s="21" t="s">
        <v>37</v>
      </c>
      <c r="C140" s="21">
        <v>3527.98</v>
      </c>
      <c r="D140" s="21">
        <v>104089.5</v>
      </c>
      <c r="E140" s="21">
        <v>1.1225000000000001</v>
      </c>
      <c r="F140" s="21">
        <v>3.8216999999999999</v>
      </c>
      <c r="G140" s="21">
        <v>6.8936000000000002</v>
      </c>
      <c r="H140" s="21">
        <v>2.0350000000000001</v>
      </c>
      <c r="I140" s="21">
        <v>6.48</v>
      </c>
      <c r="J140" s="21">
        <v>7.03</v>
      </c>
      <c r="K140" s="21">
        <v>2.71</v>
      </c>
      <c r="L140" s="21">
        <v>3.5606999999999998</v>
      </c>
      <c r="M140" s="21">
        <v>53.56</v>
      </c>
      <c r="N140" s="21">
        <v>1399.45</v>
      </c>
      <c r="O140" s="21" t="s">
        <v>37</v>
      </c>
      <c r="P140" s="21" t="s">
        <v>37</v>
      </c>
      <c r="Q140" s="21">
        <v>7841.3</v>
      </c>
      <c r="R140" s="21">
        <v>28774.83</v>
      </c>
      <c r="S140" s="21">
        <v>-0.36299999999999999</v>
      </c>
      <c r="T140">
        <v>3.7800000000000002</v>
      </c>
      <c r="U140">
        <v>7.37</v>
      </c>
      <c r="V140">
        <v>273.55</v>
      </c>
    </row>
    <row r="141" spans="1:22" x14ac:dyDescent="0.25">
      <c r="A141" s="40">
        <v>43654</v>
      </c>
      <c r="B141" s="21" t="s">
        <v>37</v>
      </c>
      <c r="C141" s="21">
        <v>3523.76</v>
      </c>
      <c r="D141" s="21">
        <v>104530.2</v>
      </c>
      <c r="E141" s="21">
        <v>1.1214</v>
      </c>
      <c r="F141" s="21">
        <v>3.8071000000000002</v>
      </c>
      <c r="G141" s="21">
        <v>6.8818999999999999</v>
      </c>
      <c r="H141" s="21">
        <v>2.048</v>
      </c>
      <c r="I141" s="21">
        <v>6.4</v>
      </c>
      <c r="J141" s="21">
        <v>6.9399999999999995</v>
      </c>
      <c r="K141" s="21">
        <v>2.6511</v>
      </c>
      <c r="L141" s="21">
        <v>3.5329000000000002</v>
      </c>
      <c r="M141" s="21">
        <v>53.87</v>
      </c>
      <c r="N141" s="21">
        <v>1395.53</v>
      </c>
      <c r="O141" s="21" t="s">
        <v>37</v>
      </c>
      <c r="P141" s="21" t="s">
        <v>37</v>
      </c>
      <c r="Q141" s="21">
        <v>7785.79</v>
      </c>
      <c r="R141" s="21">
        <v>28331.69</v>
      </c>
      <c r="S141" s="21">
        <v>-0.36599999999999999</v>
      </c>
      <c r="T141">
        <v>3.7507000000000001</v>
      </c>
      <c r="U141">
        <v>7.28</v>
      </c>
      <c r="V141">
        <v>273.55</v>
      </c>
    </row>
    <row r="142" spans="1:22" x14ac:dyDescent="0.25">
      <c r="A142" s="40">
        <v>43655</v>
      </c>
      <c r="B142" s="21" t="s">
        <v>37</v>
      </c>
      <c r="C142" s="21">
        <v>3509.75</v>
      </c>
      <c r="D142" s="21">
        <v>104530.2</v>
      </c>
      <c r="E142" s="21">
        <v>1.1208</v>
      </c>
      <c r="F142" s="21">
        <v>3.7909999999999999</v>
      </c>
      <c r="G142" s="21">
        <v>6.8879999999999999</v>
      </c>
      <c r="H142" s="21">
        <v>2.0659999999999998</v>
      </c>
      <c r="I142" s="21">
        <v>6.4</v>
      </c>
      <c r="J142" s="21">
        <v>6.9399999999999995</v>
      </c>
      <c r="K142" s="21">
        <v>2.6511</v>
      </c>
      <c r="L142" s="21">
        <v>3.5329000000000002</v>
      </c>
      <c r="M142" s="21">
        <v>54.23</v>
      </c>
      <c r="N142" s="21">
        <v>1397.61</v>
      </c>
      <c r="O142" s="21" t="s">
        <v>37</v>
      </c>
      <c r="P142" s="21" t="s">
        <v>37</v>
      </c>
      <c r="Q142" s="21">
        <v>7826.86</v>
      </c>
      <c r="R142" s="21">
        <v>28116.28</v>
      </c>
      <c r="S142" s="21">
        <v>-0.35399999999999998</v>
      </c>
      <c r="T142">
        <v>3.7507000000000001</v>
      </c>
      <c r="U142">
        <v>7.28</v>
      </c>
      <c r="V142">
        <v>270.05</v>
      </c>
    </row>
    <row r="143" spans="1:22" x14ac:dyDescent="0.25">
      <c r="A143" s="40">
        <v>43656</v>
      </c>
      <c r="B143" s="21" t="s">
        <v>37</v>
      </c>
      <c r="C143" s="21">
        <v>3501.52</v>
      </c>
      <c r="D143" s="21">
        <v>105817.1</v>
      </c>
      <c r="E143" s="21">
        <v>1.1251</v>
      </c>
      <c r="F143" s="21">
        <v>3.7542999999999997</v>
      </c>
      <c r="G143" s="21">
        <v>6.8728999999999996</v>
      </c>
      <c r="H143" s="21">
        <v>2.0619999999999998</v>
      </c>
      <c r="I143" s="21">
        <v>6.31</v>
      </c>
      <c r="J143" s="21">
        <v>6.86</v>
      </c>
      <c r="K143" s="21">
        <v>2.5421</v>
      </c>
      <c r="L143" s="21">
        <v>3.5</v>
      </c>
      <c r="M143" s="21">
        <v>55.57</v>
      </c>
      <c r="N143" s="21">
        <v>1419.02</v>
      </c>
      <c r="O143" s="21" t="s">
        <v>37</v>
      </c>
      <c r="P143" s="21" t="s">
        <v>37</v>
      </c>
      <c r="Q143" s="21">
        <v>7903.4</v>
      </c>
      <c r="R143" s="21">
        <v>28204.69</v>
      </c>
      <c r="S143" s="21">
        <v>-0.307</v>
      </c>
      <c r="T143">
        <v>3.7199999999999998</v>
      </c>
      <c r="U143">
        <v>7.21</v>
      </c>
      <c r="V143">
        <v>276.55</v>
      </c>
    </row>
    <row r="144" spans="1:22" x14ac:dyDescent="0.25">
      <c r="A144" s="40">
        <v>43657</v>
      </c>
      <c r="B144" s="21" t="s">
        <v>37</v>
      </c>
      <c r="C144" s="21">
        <v>3496.73</v>
      </c>
      <c r="D144" s="21">
        <v>105146.4</v>
      </c>
      <c r="E144" s="21">
        <v>1.1254</v>
      </c>
      <c r="F144" s="21">
        <v>3.7547000000000001</v>
      </c>
      <c r="G144" s="21">
        <v>6.8701999999999996</v>
      </c>
      <c r="H144" s="21">
        <v>2.1390000000000002</v>
      </c>
      <c r="I144" s="21">
        <v>6.3</v>
      </c>
      <c r="J144" s="21">
        <v>6.83</v>
      </c>
      <c r="K144" s="21">
        <v>2.5023999999999997</v>
      </c>
      <c r="L144" s="21">
        <v>3.4999000000000002</v>
      </c>
      <c r="M144" s="21">
        <v>55.11</v>
      </c>
      <c r="N144" s="21">
        <v>1403.81</v>
      </c>
      <c r="O144" s="21" t="s">
        <v>37</v>
      </c>
      <c r="P144" s="21" t="s">
        <v>37</v>
      </c>
      <c r="Q144" s="21">
        <v>7896.78</v>
      </c>
      <c r="R144" s="21">
        <v>28431.8</v>
      </c>
      <c r="S144" s="21">
        <v>-0.22500000000000001</v>
      </c>
      <c r="T144">
        <v>3.7246999999999999</v>
      </c>
      <c r="U144">
        <v>7.17</v>
      </c>
      <c r="V144">
        <v>276.2</v>
      </c>
    </row>
    <row r="145" spans="1:22" x14ac:dyDescent="0.25">
      <c r="A145" s="40">
        <v>43658</v>
      </c>
      <c r="B145" s="21" t="s">
        <v>37</v>
      </c>
      <c r="C145" s="21">
        <v>3497.63</v>
      </c>
      <c r="D145" s="21">
        <v>103906</v>
      </c>
      <c r="E145" s="21">
        <v>1.127</v>
      </c>
      <c r="F145" s="21">
        <v>3.7368999999999999</v>
      </c>
      <c r="G145" s="21">
        <v>6.8807999999999998</v>
      </c>
      <c r="H145" s="21">
        <v>2.1230000000000002</v>
      </c>
      <c r="I145" s="21">
        <v>6.33</v>
      </c>
      <c r="J145" s="21">
        <v>6.88</v>
      </c>
      <c r="K145" s="21">
        <v>2.5300000000000002</v>
      </c>
      <c r="L145" s="21">
        <v>3.52</v>
      </c>
      <c r="M145" s="21">
        <v>54.8</v>
      </c>
      <c r="N145" s="21">
        <v>1415.75</v>
      </c>
      <c r="O145" s="21" t="s">
        <v>37</v>
      </c>
      <c r="P145" s="21" t="s">
        <v>37</v>
      </c>
      <c r="Q145" s="21">
        <v>7943.24</v>
      </c>
      <c r="R145" s="21">
        <v>28471.62</v>
      </c>
      <c r="S145" s="21">
        <v>-0.21</v>
      </c>
      <c r="T145">
        <v>3.74</v>
      </c>
      <c r="U145">
        <v>7.23</v>
      </c>
      <c r="V145">
        <v>276.8</v>
      </c>
    </row>
    <row r="146" spans="1:22" x14ac:dyDescent="0.25">
      <c r="A146" s="40">
        <v>43661</v>
      </c>
      <c r="B146" s="21" t="s">
        <v>37</v>
      </c>
      <c r="C146" s="21">
        <v>3502.22</v>
      </c>
      <c r="D146" s="21">
        <v>103802.7</v>
      </c>
      <c r="E146" s="21">
        <v>1.1257999999999999</v>
      </c>
      <c r="F146" s="21">
        <v>3.7570000000000001</v>
      </c>
      <c r="G146" s="21">
        <v>6.8777999999999997</v>
      </c>
      <c r="H146" s="21">
        <v>2.09</v>
      </c>
      <c r="I146" s="21">
        <v>6.32</v>
      </c>
      <c r="J146" s="21">
        <v>6.87</v>
      </c>
      <c r="K146" s="21">
        <v>2.5300000000000002</v>
      </c>
      <c r="L146" s="21">
        <v>3.52</v>
      </c>
      <c r="M146" s="21">
        <v>54.29</v>
      </c>
      <c r="N146" s="21">
        <v>1414.13</v>
      </c>
      <c r="O146" s="21" t="s">
        <v>37</v>
      </c>
      <c r="P146" s="21" t="s">
        <v>37</v>
      </c>
      <c r="Q146" s="21">
        <v>7966.93</v>
      </c>
      <c r="R146" s="21">
        <v>28554.880000000001</v>
      </c>
      <c r="S146" s="21">
        <v>-0.251</v>
      </c>
      <c r="T146">
        <v>3.73</v>
      </c>
      <c r="U146">
        <v>7.23</v>
      </c>
      <c r="V146">
        <v>278.10000000000002</v>
      </c>
    </row>
    <row r="147" spans="1:22" x14ac:dyDescent="0.25">
      <c r="A147" s="40">
        <v>43662</v>
      </c>
      <c r="B147" s="21" t="s">
        <v>37</v>
      </c>
      <c r="C147" s="21">
        <v>3521.36</v>
      </c>
      <c r="D147" s="21">
        <v>103775.4</v>
      </c>
      <c r="E147" s="21">
        <v>1.1211</v>
      </c>
      <c r="F147" s="21">
        <v>3.7694000000000001</v>
      </c>
      <c r="G147" s="21">
        <v>6.8762999999999996</v>
      </c>
      <c r="H147" s="21">
        <v>2.1030000000000002</v>
      </c>
      <c r="I147" s="21">
        <v>6.37</v>
      </c>
      <c r="J147" s="21">
        <v>6.96</v>
      </c>
      <c r="K147" s="21">
        <v>2.5507</v>
      </c>
      <c r="L147" s="21">
        <v>3.5617999999999999</v>
      </c>
      <c r="M147" s="21">
        <v>52.85</v>
      </c>
      <c r="N147" s="21">
        <v>1406.23</v>
      </c>
      <c r="O147" s="21" t="s">
        <v>37</v>
      </c>
      <c r="P147" s="21" t="s">
        <v>37</v>
      </c>
      <c r="Q147" s="21">
        <v>7927.08</v>
      </c>
      <c r="R147" s="21">
        <v>28619.62</v>
      </c>
      <c r="S147" s="21">
        <v>-0.24399999999999999</v>
      </c>
      <c r="T147">
        <v>3.7480000000000002</v>
      </c>
      <c r="U147">
        <v>7.3</v>
      </c>
      <c r="V147">
        <v>277</v>
      </c>
    </row>
    <row r="148" spans="1:22" x14ac:dyDescent="0.25">
      <c r="A148" s="40">
        <v>43663</v>
      </c>
      <c r="B148" s="21" t="s">
        <v>37</v>
      </c>
      <c r="C148" s="21">
        <v>3501.58</v>
      </c>
      <c r="D148" s="21">
        <v>103855.5</v>
      </c>
      <c r="E148" s="21">
        <v>1.1224000000000001</v>
      </c>
      <c r="F148" s="21">
        <v>3.7650000000000001</v>
      </c>
      <c r="G148" s="21">
        <v>6.8735999999999997</v>
      </c>
      <c r="H148" s="21">
        <v>2.0459999999999998</v>
      </c>
      <c r="I148" s="21">
        <v>6.38</v>
      </c>
      <c r="J148" s="21">
        <v>6.96</v>
      </c>
      <c r="K148" s="21">
        <v>2.5499999999999998</v>
      </c>
      <c r="L148" s="21">
        <v>3.57</v>
      </c>
      <c r="M148" s="21">
        <v>52.77</v>
      </c>
      <c r="N148" s="21">
        <v>1426.57</v>
      </c>
      <c r="O148" s="21" t="s">
        <v>37</v>
      </c>
      <c r="P148" s="21" t="s">
        <v>37</v>
      </c>
      <c r="Q148" s="21">
        <v>7888.76</v>
      </c>
      <c r="R148" s="21">
        <v>28593.17</v>
      </c>
      <c r="S148" s="21">
        <v>-0.28999999999999998</v>
      </c>
      <c r="T148">
        <v>3.75</v>
      </c>
      <c r="U148">
        <v>7.3</v>
      </c>
      <c r="V148">
        <v>278.45</v>
      </c>
    </row>
    <row r="149" spans="1:22" x14ac:dyDescent="0.25">
      <c r="A149" s="40">
        <v>43664</v>
      </c>
      <c r="B149" s="21" t="s">
        <v>37</v>
      </c>
      <c r="C149" s="21">
        <v>3482.83</v>
      </c>
      <c r="D149" s="21">
        <v>104716.6</v>
      </c>
      <c r="E149" s="21">
        <v>1.1276999999999999</v>
      </c>
      <c r="F149" s="21">
        <v>3.7214999999999998</v>
      </c>
      <c r="G149" s="21">
        <v>6.88</v>
      </c>
      <c r="H149" s="21">
        <v>2.0249999999999999</v>
      </c>
      <c r="I149" s="21">
        <v>6.35</v>
      </c>
      <c r="J149" s="21">
        <v>6.93</v>
      </c>
      <c r="K149" s="21">
        <v>2.5278999999999998</v>
      </c>
      <c r="L149" s="21">
        <v>3.57</v>
      </c>
      <c r="M149" s="21">
        <v>51.79</v>
      </c>
      <c r="N149" s="21">
        <v>1446.1</v>
      </c>
      <c r="O149" s="21" t="s">
        <v>37</v>
      </c>
      <c r="P149" s="21" t="s">
        <v>37</v>
      </c>
      <c r="Q149" s="21">
        <v>7904.13</v>
      </c>
      <c r="R149" s="21">
        <v>28461.66</v>
      </c>
      <c r="S149" s="21">
        <v>-0.31</v>
      </c>
      <c r="T149">
        <v>3.75</v>
      </c>
      <c r="U149">
        <v>7.26</v>
      </c>
      <c r="V149">
        <v>277.75</v>
      </c>
    </row>
    <row r="150" spans="1:22" x14ac:dyDescent="0.25">
      <c r="A150" s="40">
        <v>43665</v>
      </c>
      <c r="B150" s="21" t="s">
        <v>37</v>
      </c>
      <c r="C150" s="21">
        <v>3480.18</v>
      </c>
      <c r="D150" s="21">
        <v>103451.9</v>
      </c>
      <c r="E150" s="21">
        <v>1.1221000000000001</v>
      </c>
      <c r="F150" s="21">
        <v>3.7492000000000001</v>
      </c>
      <c r="G150" s="21">
        <v>6.8821000000000003</v>
      </c>
      <c r="H150" s="21">
        <v>2.056</v>
      </c>
      <c r="I150" s="21">
        <v>6.38</v>
      </c>
      <c r="J150" s="21">
        <v>6.9399999999999995</v>
      </c>
      <c r="K150" s="21">
        <v>2.5406</v>
      </c>
      <c r="L150" s="21">
        <v>3.5768</v>
      </c>
      <c r="M150" s="21">
        <v>52.62</v>
      </c>
      <c r="N150" s="21">
        <v>1425.37</v>
      </c>
      <c r="O150" s="21" t="s">
        <v>37</v>
      </c>
      <c r="P150" s="21" t="s">
        <v>37</v>
      </c>
      <c r="Q150" s="21">
        <v>7834.9</v>
      </c>
      <c r="R150" s="21">
        <v>28765.4</v>
      </c>
      <c r="S150" s="21">
        <v>-0.32400000000000001</v>
      </c>
      <c r="T150">
        <v>3.7431999999999999</v>
      </c>
      <c r="U150">
        <v>7.28</v>
      </c>
      <c r="V150">
        <v>282.2</v>
      </c>
    </row>
    <row r="151" spans="1:22" x14ac:dyDescent="0.25">
      <c r="A151" s="40">
        <v>43668</v>
      </c>
      <c r="B151" s="21" t="s">
        <v>37</v>
      </c>
      <c r="C151" s="21">
        <v>3489.92</v>
      </c>
      <c r="D151" s="21">
        <v>103949.5</v>
      </c>
      <c r="E151" s="21">
        <v>1.1209</v>
      </c>
      <c r="F151" s="21">
        <v>3.7406000000000001</v>
      </c>
      <c r="G151" s="21">
        <v>6.8811999999999998</v>
      </c>
      <c r="H151" s="21">
        <v>2.0470000000000002</v>
      </c>
      <c r="I151" s="21">
        <v>6.36</v>
      </c>
      <c r="J151" s="21">
        <v>6.9399999999999995</v>
      </c>
      <c r="K151" s="21">
        <v>2.5263999999999998</v>
      </c>
      <c r="L151" s="21">
        <v>3.5676000000000001</v>
      </c>
      <c r="M151" s="21">
        <v>53.06</v>
      </c>
      <c r="N151" s="21">
        <v>1424.88</v>
      </c>
      <c r="O151" s="21" t="s">
        <v>37</v>
      </c>
      <c r="P151" s="21" t="s">
        <v>37</v>
      </c>
      <c r="Q151" s="21">
        <v>7905.12</v>
      </c>
      <c r="R151" s="21">
        <v>28371.26</v>
      </c>
      <c r="S151" s="21">
        <v>-0.34599999999999997</v>
      </c>
      <c r="T151">
        <v>3.7328000000000001</v>
      </c>
      <c r="U151">
        <v>7.28</v>
      </c>
      <c r="V151">
        <v>279.89999999999998</v>
      </c>
    </row>
    <row r="152" spans="1:22" x14ac:dyDescent="0.25">
      <c r="A152" s="40">
        <v>43669</v>
      </c>
      <c r="B152" s="21" t="s">
        <v>37</v>
      </c>
      <c r="C152" s="21">
        <v>3532.87</v>
      </c>
      <c r="D152" s="21">
        <v>103704.3</v>
      </c>
      <c r="E152" s="21">
        <v>1.1152</v>
      </c>
      <c r="F152" s="21">
        <v>3.7749000000000001</v>
      </c>
      <c r="G152" s="21">
        <v>6.8792</v>
      </c>
      <c r="H152" s="21">
        <v>2.0819999999999999</v>
      </c>
      <c r="I152" s="21">
        <v>6.31</v>
      </c>
      <c r="J152" s="21">
        <v>6.87</v>
      </c>
      <c r="K152" s="21">
        <v>2.52</v>
      </c>
      <c r="L152" s="21">
        <v>3.5300000000000002</v>
      </c>
      <c r="M152" s="21">
        <v>52.99</v>
      </c>
      <c r="N152" s="21">
        <v>1417.83</v>
      </c>
      <c r="O152" s="21" t="s">
        <v>37</v>
      </c>
      <c r="P152" s="21" t="s">
        <v>37</v>
      </c>
      <c r="Q152" s="21">
        <v>7954.56</v>
      </c>
      <c r="R152" s="21">
        <v>28466.48</v>
      </c>
      <c r="S152" s="21">
        <v>-0.35499999999999998</v>
      </c>
      <c r="T152">
        <v>3.69</v>
      </c>
      <c r="U152">
        <v>7.2</v>
      </c>
      <c r="V152">
        <v>277.25</v>
      </c>
    </row>
    <row r="153" spans="1:22" x14ac:dyDescent="0.25">
      <c r="A153" s="40">
        <v>43670</v>
      </c>
      <c r="B153" s="21" t="s">
        <v>37</v>
      </c>
      <c r="C153" s="21">
        <v>3532.9</v>
      </c>
      <c r="D153" s="21">
        <v>104119.5</v>
      </c>
      <c r="E153" s="21">
        <v>1.1140000000000001</v>
      </c>
      <c r="F153" s="21">
        <v>3.7755000000000001</v>
      </c>
      <c r="G153" s="21">
        <v>6.8719000000000001</v>
      </c>
      <c r="H153" s="21">
        <v>2.0449999999999999</v>
      </c>
      <c r="I153" s="21">
        <v>6.27</v>
      </c>
      <c r="J153" s="21">
        <v>6.84</v>
      </c>
      <c r="K153" s="21">
        <v>2.52</v>
      </c>
      <c r="L153" s="21">
        <v>3.5</v>
      </c>
      <c r="M153" s="21">
        <v>52.45</v>
      </c>
      <c r="N153" s="21">
        <v>1425.86</v>
      </c>
      <c r="O153" s="21" t="s">
        <v>37</v>
      </c>
      <c r="P153" s="21" t="s">
        <v>37</v>
      </c>
      <c r="Q153" s="21">
        <v>8010.61</v>
      </c>
      <c r="R153" s="21">
        <v>28524.04</v>
      </c>
      <c r="S153" s="21">
        <v>-0.378</v>
      </c>
      <c r="T153">
        <v>3.67</v>
      </c>
      <c r="U153">
        <v>7.16</v>
      </c>
      <c r="V153">
        <v>278.7</v>
      </c>
    </row>
    <row r="154" spans="1:22" x14ac:dyDescent="0.25">
      <c r="A154" s="40">
        <v>43671</v>
      </c>
      <c r="B154" s="21" t="s">
        <v>37</v>
      </c>
      <c r="C154" s="21">
        <v>3510.15</v>
      </c>
      <c r="D154" s="21">
        <v>102654.6</v>
      </c>
      <c r="E154" s="21">
        <v>1.1147</v>
      </c>
      <c r="F154" s="21">
        <v>3.7791999999999999</v>
      </c>
      <c r="G154" s="21">
        <v>6.8726000000000003</v>
      </c>
      <c r="H154" s="21">
        <v>2.0819999999999999</v>
      </c>
      <c r="I154" s="21">
        <v>6.35</v>
      </c>
      <c r="J154" s="21">
        <v>6.9</v>
      </c>
      <c r="K154" s="21">
        <v>2.56</v>
      </c>
      <c r="L154" s="21">
        <v>3.52</v>
      </c>
      <c r="M154" s="21">
        <v>52.67</v>
      </c>
      <c r="N154" s="21">
        <v>1414.58</v>
      </c>
      <c r="O154" s="21" t="s">
        <v>37</v>
      </c>
      <c r="P154" s="21" t="s">
        <v>37</v>
      </c>
      <c r="Q154" s="21">
        <v>7929.87</v>
      </c>
      <c r="R154" s="21">
        <v>28594.3</v>
      </c>
      <c r="S154" s="21">
        <v>-0.36299999999999999</v>
      </c>
      <c r="T154">
        <v>3.6898999999999997</v>
      </c>
      <c r="U154">
        <v>7.22</v>
      </c>
      <c r="V154">
        <v>278.14999999999998</v>
      </c>
    </row>
    <row r="155" spans="1:22" x14ac:dyDescent="0.25">
      <c r="A155" s="40">
        <v>43672</v>
      </c>
      <c r="B155" s="21" t="s">
        <v>37</v>
      </c>
      <c r="C155" s="21">
        <v>3524.47</v>
      </c>
      <c r="D155" s="21">
        <v>102818.9</v>
      </c>
      <c r="E155" s="21">
        <v>1.1128</v>
      </c>
      <c r="F155" s="21">
        <v>3.7774999999999999</v>
      </c>
      <c r="G155" s="21">
        <v>6.8795000000000002</v>
      </c>
      <c r="H155" s="21">
        <v>2.0710000000000002</v>
      </c>
      <c r="I155" s="21">
        <v>6.31</v>
      </c>
      <c r="J155" s="21">
        <v>6.87</v>
      </c>
      <c r="K155" s="21">
        <v>2.5662000000000003</v>
      </c>
      <c r="L155" s="21">
        <v>3.5028000000000001</v>
      </c>
      <c r="M155" s="21">
        <v>53.03</v>
      </c>
      <c r="N155" s="21">
        <v>1418.9</v>
      </c>
      <c r="O155" s="21" t="s">
        <v>37</v>
      </c>
      <c r="P155" s="21" t="s">
        <v>37</v>
      </c>
      <c r="Q155" s="21">
        <v>8016.95</v>
      </c>
      <c r="R155" s="21">
        <v>28397.74</v>
      </c>
      <c r="S155" s="21">
        <v>-0.376</v>
      </c>
      <c r="T155">
        <v>3.67</v>
      </c>
      <c r="U155">
        <v>7.18</v>
      </c>
      <c r="V155">
        <v>276.25</v>
      </c>
    </row>
    <row r="156" spans="1:22" x14ac:dyDescent="0.25">
      <c r="A156" s="40">
        <v>43675</v>
      </c>
      <c r="B156" s="21" t="s">
        <v>37</v>
      </c>
      <c r="C156" s="21">
        <v>3523.58</v>
      </c>
      <c r="D156" s="21">
        <v>103482.6</v>
      </c>
      <c r="E156" s="21">
        <v>1.1145</v>
      </c>
      <c r="F156" s="21">
        <v>3.7818000000000001</v>
      </c>
      <c r="G156" s="21">
        <v>6.8933999999999997</v>
      </c>
      <c r="H156" s="21">
        <v>2.0659999999999998</v>
      </c>
      <c r="I156" s="21">
        <v>6.3</v>
      </c>
      <c r="J156" s="21">
        <v>6.85</v>
      </c>
      <c r="K156" s="21">
        <v>2.5708000000000002</v>
      </c>
      <c r="L156" s="21">
        <v>3.5</v>
      </c>
      <c r="M156" s="21">
        <v>52.79</v>
      </c>
      <c r="N156" s="21">
        <v>1426.8</v>
      </c>
      <c r="O156" s="21" t="s">
        <v>37</v>
      </c>
      <c r="P156" s="21" t="s">
        <v>37</v>
      </c>
      <c r="Q156" s="21">
        <v>7989.08</v>
      </c>
      <c r="R156" s="21">
        <v>28106.41</v>
      </c>
      <c r="S156" s="21">
        <v>-0.39100000000000001</v>
      </c>
      <c r="T156">
        <v>3.67</v>
      </c>
      <c r="U156">
        <v>7.17</v>
      </c>
      <c r="V156">
        <v>279.10000000000002</v>
      </c>
    </row>
    <row r="157" spans="1:22" x14ac:dyDescent="0.25">
      <c r="A157" s="40">
        <v>43676</v>
      </c>
      <c r="B157" s="21" t="s">
        <v>37</v>
      </c>
      <c r="C157" s="21">
        <v>3462.85</v>
      </c>
      <c r="D157" s="21">
        <v>102932.8</v>
      </c>
      <c r="E157" s="21">
        <v>1.1154999999999999</v>
      </c>
      <c r="F157" s="21">
        <v>3.7907999999999999</v>
      </c>
      <c r="G157" s="21">
        <v>6.8845000000000001</v>
      </c>
      <c r="H157" s="21">
        <v>2.0590000000000002</v>
      </c>
      <c r="I157" s="21">
        <v>6.3</v>
      </c>
      <c r="J157" s="21">
        <v>6.84</v>
      </c>
      <c r="K157" s="21">
        <v>2.58</v>
      </c>
      <c r="L157" s="21">
        <v>3.5117000000000003</v>
      </c>
      <c r="M157" s="21">
        <v>53.14</v>
      </c>
      <c r="N157" s="21">
        <v>1430.88</v>
      </c>
      <c r="O157" s="21" t="s">
        <v>37</v>
      </c>
      <c r="P157" s="21" t="s">
        <v>37</v>
      </c>
      <c r="Q157" s="21">
        <v>7952.47</v>
      </c>
      <c r="R157" s="21">
        <v>28146.5</v>
      </c>
      <c r="S157" s="21">
        <v>-0.39900000000000002</v>
      </c>
      <c r="T157">
        <v>3.6653000000000002</v>
      </c>
      <c r="U157">
        <v>7.16</v>
      </c>
      <c r="V157">
        <v>275.5</v>
      </c>
    </row>
    <row r="158" spans="1:22" x14ac:dyDescent="0.25">
      <c r="A158" s="40">
        <v>43677</v>
      </c>
      <c r="B158" s="21" t="s">
        <v>37</v>
      </c>
      <c r="C158" s="21">
        <v>3466.85</v>
      </c>
      <c r="D158" s="21">
        <v>101812.1</v>
      </c>
      <c r="E158" s="21">
        <v>1.1075999999999999</v>
      </c>
      <c r="F158" s="21">
        <v>3.8148</v>
      </c>
      <c r="G158" s="21">
        <v>6.8844000000000003</v>
      </c>
      <c r="H158" s="21">
        <v>2.0150000000000001</v>
      </c>
      <c r="I158" s="21">
        <v>6.35</v>
      </c>
      <c r="J158" s="21">
        <v>6.9</v>
      </c>
      <c r="K158" s="21">
        <v>2.63</v>
      </c>
      <c r="L158" s="21">
        <v>3.54</v>
      </c>
      <c r="M158" s="21">
        <v>53.31</v>
      </c>
      <c r="N158" s="21">
        <v>1413.78</v>
      </c>
      <c r="O158" s="21" t="s">
        <v>37</v>
      </c>
      <c r="P158" s="21" t="s">
        <v>37</v>
      </c>
      <c r="Q158" s="21">
        <v>7848.78</v>
      </c>
      <c r="R158" s="21">
        <v>27777.75</v>
      </c>
      <c r="S158" s="21">
        <v>-0.44</v>
      </c>
      <c r="T158">
        <v>3.69</v>
      </c>
      <c r="U158">
        <v>7.21</v>
      </c>
      <c r="V158">
        <v>274.55</v>
      </c>
    </row>
    <row r="159" spans="1:22" x14ac:dyDescent="0.25">
      <c r="A159" s="40">
        <v>43678</v>
      </c>
      <c r="B159" s="21" t="s">
        <v>37</v>
      </c>
      <c r="C159" s="21">
        <v>3490.03</v>
      </c>
      <c r="D159" s="21">
        <v>102125.9</v>
      </c>
      <c r="E159" s="21">
        <v>1.1085</v>
      </c>
      <c r="F159" s="21">
        <v>3.8403999999999998</v>
      </c>
      <c r="G159" s="21">
        <v>6.8986999999999998</v>
      </c>
      <c r="H159" s="21">
        <v>1.8940000000000001</v>
      </c>
      <c r="I159" s="21">
        <v>6.35</v>
      </c>
      <c r="J159" s="21">
        <v>6.91</v>
      </c>
      <c r="K159" s="21">
        <v>2.59</v>
      </c>
      <c r="L159" s="21">
        <v>3.5438000000000001</v>
      </c>
      <c r="M159" s="21">
        <v>50.42</v>
      </c>
      <c r="N159" s="21">
        <v>1445.18</v>
      </c>
      <c r="O159" s="21" t="s">
        <v>37</v>
      </c>
      <c r="P159" s="21" t="s">
        <v>37</v>
      </c>
      <c r="Q159" s="21">
        <v>7801.15</v>
      </c>
      <c r="R159" s="21">
        <v>27565.7</v>
      </c>
      <c r="S159" s="21">
        <v>-0.45</v>
      </c>
      <c r="T159">
        <v>3.6968000000000001</v>
      </c>
      <c r="U159">
        <v>7.23</v>
      </c>
      <c r="V159">
        <v>274.60000000000002</v>
      </c>
    </row>
    <row r="160" spans="1:22" x14ac:dyDescent="0.25">
      <c r="A160" s="40">
        <v>43679</v>
      </c>
      <c r="B160" s="21" t="s">
        <v>37</v>
      </c>
      <c r="C160" s="21">
        <v>3376.12</v>
      </c>
      <c r="D160" s="21">
        <v>102673.7</v>
      </c>
      <c r="E160" s="21">
        <v>1.1108</v>
      </c>
      <c r="F160" s="21">
        <v>3.8895</v>
      </c>
      <c r="G160" s="21">
        <v>6.9405000000000001</v>
      </c>
      <c r="H160" s="21">
        <v>1.847</v>
      </c>
      <c r="I160" s="21">
        <v>6.37</v>
      </c>
      <c r="J160" s="21">
        <v>6.91</v>
      </c>
      <c r="K160" s="21">
        <v>2.58</v>
      </c>
      <c r="L160" s="21">
        <v>3.55</v>
      </c>
      <c r="M160" s="21">
        <v>52.02</v>
      </c>
      <c r="N160" s="21">
        <v>1440.83</v>
      </c>
      <c r="O160" s="21" t="s">
        <v>37</v>
      </c>
      <c r="P160" s="21" t="s">
        <v>37</v>
      </c>
      <c r="Q160" s="21">
        <v>7692.8</v>
      </c>
      <c r="R160" s="21">
        <v>26918.58</v>
      </c>
      <c r="S160" s="21">
        <v>-0.495</v>
      </c>
      <c r="T160">
        <v>3.7</v>
      </c>
      <c r="U160">
        <v>7.21</v>
      </c>
      <c r="V160">
        <v>265.3</v>
      </c>
    </row>
    <row r="161" spans="1:22" x14ac:dyDescent="0.25">
      <c r="A161" s="40">
        <v>43682</v>
      </c>
      <c r="B161" s="21" t="s">
        <v>37</v>
      </c>
      <c r="C161" s="21">
        <v>3310.93</v>
      </c>
      <c r="D161" s="21">
        <v>100097.8</v>
      </c>
      <c r="E161" s="21">
        <v>1.1203000000000001</v>
      </c>
      <c r="F161" s="21">
        <v>3.9773000000000001</v>
      </c>
      <c r="G161" s="21">
        <v>7.0507</v>
      </c>
      <c r="H161" s="21">
        <v>1.7090000000000001</v>
      </c>
      <c r="I161" s="21">
        <v>6.54</v>
      </c>
      <c r="J161" s="21">
        <v>7.05</v>
      </c>
      <c r="K161" s="21">
        <v>2.7044000000000001</v>
      </c>
      <c r="L161" s="21">
        <v>3.59</v>
      </c>
      <c r="M161" s="21">
        <v>51.36</v>
      </c>
      <c r="N161" s="21">
        <v>1463.7</v>
      </c>
      <c r="O161" s="21" t="s">
        <v>37</v>
      </c>
      <c r="P161" s="21" t="s">
        <v>37</v>
      </c>
      <c r="Q161" s="21">
        <v>7415.69</v>
      </c>
      <c r="R161" s="21">
        <v>26151.32</v>
      </c>
      <c r="S161" s="21">
        <v>-0.51600000000000001</v>
      </c>
      <c r="T161">
        <v>3.74</v>
      </c>
      <c r="U161">
        <v>7.35</v>
      </c>
      <c r="V161">
        <v>262.64999999999998</v>
      </c>
    </row>
    <row r="162" spans="1:22" x14ac:dyDescent="0.25">
      <c r="A162" s="40">
        <v>43683</v>
      </c>
      <c r="B162" s="21" t="s">
        <v>37</v>
      </c>
      <c r="C162" s="21">
        <v>3291.66</v>
      </c>
      <c r="D162" s="21">
        <v>102163.7</v>
      </c>
      <c r="E162" s="21">
        <v>1.1198999999999999</v>
      </c>
      <c r="F162" s="21">
        <v>3.9618000000000002</v>
      </c>
      <c r="G162" s="21">
        <v>7.0254000000000003</v>
      </c>
      <c r="H162" s="21">
        <v>1.704</v>
      </c>
      <c r="I162" s="21">
        <v>6.42</v>
      </c>
      <c r="J162" s="21">
        <v>6.9399999999999995</v>
      </c>
      <c r="K162" s="21">
        <v>2.62</v>
      </c>
      <c r="L162" s="21">
        <v>3.5305999999999997</v>
      </c>
      <c r="M162" s="21">
        <v>50.88</v>
      </c>
      <c r="N162" s="21">
        <v>1474.42</v>
      </c>
      <c r="O162" s="21" t="s">
        <v>37</v>
      </c>
      <c r="P162" s="21" t="s">
        <v>37</v>
      </c>
      <c r="Q162" s="21">
        <v>7521.32</v>
      </c>
      <c r="R162" s="21">
        <v>25976.240000000002</v>
      </c>
      <c r="S162" s="21">
        <v>-0.53600000000000003</v>
      </c>
      <c r="T162">
        <v>3.6806000000000001</v>
      </c>
      <c r="U162">
        <v>7.25</v>
      </c>
      <c r="V162">
        <v>263.8</v>
      </c>
    </row>
    <row r="163" spans="1:22" x14ac:dyDescent="0.25">
      <c r="A163" s="40">
        <v>43684</v>
      </c>
      <c r="B163" s="21" t="s">
        <v>37</v>
      </c>
      <c r="C163" s="21">
        <v>3309.99</v>
      </c>
      <c r="D163" s="21">
        <v>102782.39999999999</v>
      </c>
      <c r="E163" s="21">
        <v>1.1198999999999999</v>
      </c>
      <c r="F163" s="21">
        <v>3.9706000000000001</v>
      </c>
      <c r="G163" s="21">
        <v>7.0602</v>
      </c>
      <c r="H163" s="21">
        <v>1.7349999999999999</v>
      </c>
      <c r="I163" s="21">
        <v>6.37</v>
      </c>
      <c r="J163" s="21">
        <v>6.88</v>
      </c>
      <c r="K163" s="21">
        <v>2.58</v>
      </c>
      <c r="L163" s="21">
        <v>3.48</v>
      </c>
      <c r="M163" s="21">
        <v>49.53</v>
      </c>
      <c r="N163" s="21">
        <v>1501.16</v>
      </c>
      <c r="O163" s="21" t="s">
        <v>37</v>
      </c>
      <c r="P163" s="21" t="s">
        <v>37</v>
      </c>
      <c r="Q163" s="21">
        <v>7551.9</v>
      </c>
      <c r="R163" s="21">
        <v>25997.03</v>
      </c>
      <c r="S163" s="21">
        <v>-0.58099999999999996</v>
      </c>
      <c r="T163">
        <v>3.64</v>
      </c>
      <c r="U163">
        <v>7.18</v>
      </c>
      <c r="V163">
        <v>265.14999999999998</v>
      </c>
    </row>
    <row r="164" spans="1:22" x14ac:dyDescent="0.25">
      <c r="A164" s="40">
        <v>43685</v>
      </c>
      <c r="B164" s="21" t="s">
        <v>37</v>
      </c>
      <c r="C164" s="21">
        <v>3375.38</v>
      </c>
      <c r="D164" s="21">
        <v>104115.2</v>
      </c>
      <c r="E164" s="21">
        <v>1.1179999999999999</v>
      </c>
      <c r="F164" s="21">
        <v>3.9198</v>
      </c>
      <c r="G164" s="21">
        <v>7.0450999999999997</v>
      </c>
      <c r="H164" s="21">
        <v>1.718</v>
      </c>
      <c r="I164" s="21">
        <v>6.34</v>
      </c>
      <c r="J164" s="21">
        <v>6.83</v>
      </c>
      <c r="K164" s="21">
        <v>2.5464000000000002</v>
      </c>
      <c r="L164" s="21">
        <v>3.44</v>
      </c>
      <c r="M164" s="21">
        <v>49.99</v>
      </c>
      <c r="N164" s="21">
        <v>1500.95</v>
      </c>
      <c r="O164" s="21" t="s">
        <v>37</v>
      </c>
      <c r="P164" s="21" t="s">
        <v>37</v>
      </c>
      <c r="Q164" s="21">
        <v>7724.83</v>
      </c>
      <c r="R164" s="21">
        <v>26120.77</v>
      </c>
      <c r="S164" s="21">
        <v>-0.56000000000000005</v>
      </c>
      <c r="T164">
        <v>3.6</v>
      </c>
      <c r="U164">
        <v>7.13</v>
      </c>
      <c r="V164">
        <v>268.39999999999998</v>
      </c>
    </row>
    <row r="165" spans="1:22" x14ac:dyDescent="0.25">
      <c r="A165" s="40">
        <v>43686</v>
      </c>
      <c r="B165" s="21" t="s">
        <v>37</v>
      </c>
      <c r="C165" s="21">
        <v>3333.74</v>
      </c>
      <c r="D165" s="21">
        <v>103996.2</v>
      </c>
      <c r="E165" s="21">
        <v>1.1200000000000001</v>
      </c>
      <c r="F165" s="21">
        <v>3.9417999999999997</v>
      </c>
      <c r="G165" s="21">
        <v>7.0620000000000003</v>
      </c>
      <c r="H165" s="21">
        <v>1.746</v>
      </c>
      <c r="I165" s="21">
        <v>6.35</v>
      </c>
      <c r="J165" s="21">
        <v>6.85</v>
      </c>
      <c r="K165" s="21">
        <v>2.56</v>
      </c>
      <c r="L165" s="21">
        <v>3.4337</v>
      </c>
      <c r="M165" s="21">
        <v>50.95</v>
      </c>
      <c r="N165" s="21">
        <v>1496.95</v>
      </c>
      <c r="O165" s="21" t="s">
        <v>37</v>
      </c>
      <c r="P165" s="21" t="s">
        <v>37</v>
      </c>
      <c r="Q165" s="21">
        <v>7646.27</v>
      </c>
      <c r="R165" s="21">
        <v>25939.3</v>
      </c>
      <c r="S165" s="21">
        <v>-0.57599999999999996</v>
      </c>
      <c r="T165">
        <v>3.6</v>
      </c>
      <c r="U165">
        <v>7.14</v>
      </c>
      <c r="V165">
        <v>266.60000000000002</v>
      </c>
    </row>
    <row r="166" spans="1:22" x14ac:dyDescent="0.25">
      <c r="A166" s="40">
        <v>43689</v>
      </c>
      <c r="B166" s="21" t="s">
        <v>37</v>
      </c>
      <c r="C166" s="21">
        <v>3326.55</v>
      </c>
      <c r="D166" s="21">
        <v>101915.2</v>
      </c>
      <c r="E166" s="21">
        <v>1.1214</v>
      </c>
      <c r="F166" s="21">
        <v>3.9845000000000002</v>
      </c>
      <c r="G166" s="21">
        <v>7.0578000000000003</v>
      </c>
      <c r="H166" s="21">
        <v>1.6459999999999999</v>
      </c>
      <c r="I166" s="21">
        <v>6.39</v>
      </c>
      <c r="J166" s="21">
        <v>6.88</v>
      </c>
      <c r="K166" s="21">
        <v>2.6</v>
      </c>
      <c r="L166" s="21">
        <v>3.45</v>
      </c>
      <c r="M166" s="21">
        <v>50.84</v>
      </c>
      <c r="N166" s="21">
        <v>1511.16</v>
      </c>
      <c r="O166" s="21" t="s">
        <v>37</v>
      </c>
      <c r="P166" s="21" t="s">
        <v>37</v>
      </c>
      <c r="Q166" s="21">
        <v>7561.68</v>
      </c>
      <c r="R166" s="21">
        <v>25824.720000000001</v>
      </c>
      <c r="S166" s="21">
        <v>-0.59199999999999997</v>
      </c>
      <c r="T166">
        <v>3.6311999999999998</v>
      </c>
      <c r="U166">
        <v>7.18</v>
      </c>
      <c r="V166">
        <v>266.25</v>
      </c>
    </row>
    <row r="167" spans="1:22" x14ac:dyDescent="0.25">
      <c r="A167" s="40">
        <v>43690</v>
      </c>
      <c r="B167" s="21" t="s">
        <v>37</v>
      </c>
      <c r="C167" s="21">
        <v>3357.16</v>
      </c>
      <c r="D167" s="21">
        <v>103299.5</v>
      </c>
      <c r="E167" s="21">
        <v>1.1171</v>
      </c>
      <c r="F167" s="21">
        <v>3.9670999999999998</v>
      </c>
      <c r="G167" s="21">
        <v>7.0434000000000001</v>
      </c>
      <c r="H167" s="21">
        <v>1.7050000000000001</v>
      </c>
      <c r="I167" s="21">
        <v>6.36</v>
      </c>
      <c r="J167" s="21">
        <v>6.87</v>
      </c>
      <c r="K167" s="21">
        <v>2.6</v>
      </c>
      <c r="L167" s="21">
        <v>3.4567000000000001</v>
      </c>
      <c r="M167" s="21">
        <v>52.67</v>
      </c>
      <c r="N167" s="21">
        <v>1501.51</v>
      </c>
      <c r="O167" s="21" t="s">
        <v>37</v>
      </c>
      <c r="P167" s="21" t="s">
        <v>37</v>
      </c>
      <c r="Q167" s="21">
        <v>7728.15</v>
      </c>
      <c r="R167" s="21">
        <v>25281.3</v>
      </c>
      <c r="S167" s="21">
        <v>-0.60899999999999999</v>
      </c>
      <c r="T167">
        <v>3.6351</v>
      </c>
      <c r="U167">
        <v>7.16</v>
      </c>
      <c r="V167">
        <v>270.60000000000002</v>
      </c>
    </row>
    <row r="168" spans="1:22" x14ac:dyDescent="0.25">
      <c r="A168" s="40">
        <v>43691</v>
      </c>
      <c r="B168" s="21" t="s">
        <v>37</v>
      </c>
      <c r="C168" s="21">
        <v>3288.7</v>
      </c>
      <c r="D168" s="21">
        <v>100258</v>
      </c>
      <c r="E168" s="21">
        <v>1.1139000000000001</v>
      </c>
      <c r="F168" s="21">
        <v>4.0519999999999996</v>
      </c>
      <c r="G168" s="21">
        <v>7.0236999999999998</v>
      </c>
      <c r="H168" s="21">
        <v>1.58</v>
      </c>
      <c r="I168" s="21">
        <v>6.47</v>
      </c>
      <c r="J168" s="21">
        <v>6.95</v>
      </c>
      <c r="K168" s="21">
        <v>2.65</v>
      </c>
      <c r="L168" s="21">
        <v>3.48</v>
      </c>
      <c r="M168" s="21">
        <v>51.38</v>
      </c>
      <c r="N168" s="21">
        <v>1516.36</v>
      </c>
      <c r="O168" s="21" t="s">
        <v>37</v>
      </c>
      <c r="P168" s="21" t="s">
        <v>37</v>
      </c>
      <c r="Q168" s="21">
        <v>7490.13</v>
      </c>
      <c r="R168" s="21">
        <v>25302.28</v>
      </c>
      <c r="S168" s="21">
        <v>-0.65</v>
      </c>
      <c r="T168">
        <v>3.66</v>
      </c>
      <c r="U168">
        <v>7.24</v>
      </c>
      <c r="V168">
        <v>266.8</v>
      </c>
    </row>
    <row r="169" spans="1:22" x14ac:dyDescent="0.25">
      <c r="A169" s="40">
        <v>43692</v>
      </c>
      <c r="B169" s="21" t="s">
        <v>37</v>
      </c>
      <c r="C169" s="21">
        <v>3282.78</v>
      </c>
      <c r="D169" s="21">
        <v>99056.9</v>
      </c>
      <c r="E169" s="21">
        <v>1.1107</v>
      </c>
      <c r="F169" s="21">
        <v>3.9925000000000002</v>
      </c>
      <c r="G169" s="21">
        <v>7.0339999999999998</v>
      </c>
      <c r="H169" s="21">
        <v>1.5289999999999999</v>
      </c>
      <c r="I169" s="21">
        <v>6.46</v>
      </c>
      <c r="J169" s="21">
        <v>6.9399999999999995</v>
      </c>
      <c r="K169" s="21">
        <v>2.6478000000000002</v>
      </c>
      <c r="L169" s="21">
        <v>3.4725999999999999</v>
      </c>
      <c r="M169" s="21">
        <v>50.59</v>
      </c>
      <c r="N169" s="21">
        <v>1523.29</v>
      </c>
      <c r="O169" s="21" t="s">
        <v>37</v>
      </c>
      <c r="P169" s="21" t="s">
        <v>37</v>
      </c>
      <c r="Q169" s="21">
        <v>7484.89</v>
      </c>
      <c r="R169" s="21">
        <v>25495.46</v>
      </c>
      <c r="S169" s="21">
        <v>-0.71299999999999997</v>
      </c>
      <c r="T169">
        <v>3.6550000000000002</v>
      </c>
      <c r="U169">
        <v>7.23</v>
      </c>
      <c r="V169">
        <v>267.25</v>
      </c>
    </row>
    <row r="170" spans="1:22" x14ac:dyDescent="0.25">
      <c r="A170" s="40">
        <v>43693</v>
      </c>
      <c r="B170" s="21" t="s">
        <v>37</v>
      </c>
      <c r="C170" s="21">
        <v>3329.08</v>
      </c>
      <c r="D170" s="21">
        <v>99805.8</v>
      </c>
      <c r="E170" s="21">
        <v>1.109</v>
      </c>
      <c r="F170" s="21">
        <v>4.0058999999999996</v>
      </c>
      <c r="G170" s="21">
        <v>7.0427999999999997</v>
      </c>
      <c r="H170" s="21">
        <v>1.5550000000000002</v>
      </c>
      <c r="I170" s="21">
        <v>6.37</v>
      </c>
      <c r="J170" s="21">
        <v>6.88</v>
      </c>
      <c r="K170" s="21">
        <v>2.5845000000000002</v>
      </c>
      <c r="L170" s="21">
        <v>3.4478</v>
      </c>
      <c r="M170" s="21">
        <v>50.62</v>
      </c>
      <c r="N170" s="21">
        <v>1513.52</v>
      </c>
      <c r="O170" s="21" t="s">
        <v>37</v>
      </c>
      <c r="P170" s="21" t="s">
        <v>37</v>
      </c>
      <c r="Q170" s="21">
        <v>7604.11</v>
      </c>
      <c r="R170" s="21">
        <v>25734.22</v>
      </c>
      <c r="S170" s="21">
        <v>-0.68500000000000005</v>
      </c>
      <c r="T170">
        <v>3.63</v>
      </c>
      <c r="U170">
        <v>7.17</v>
      </c>
      <c r="V170">
        <v>267.10000000000002</v>
      </c>
    </row>
    <row r="171" spans="1:22" x14ac:dyDescent="0.25">
      <c r="A171" s="40">
        <v>43696</v>
      </c>
      <c r="B171" s="21" t="s">
        <v>37</v>
      </c>
      <c r="C171" s="21">
        <v>3369.19</v>
      </c>
      <c r="D171" s="21">
        <v>99468.7</v>
      </c>
      <c r="E171" s="21">
        <v>1.1078000000000001</v>
      </c>
      <c r="F171" s="21">
        <v>4.0744999999999996</v>
      </c>
      <c r="G171" s="21">
        <v>7.0507</v>
      </c>
      <c r="H171" s="21">
        <v>1.607</v>
      </c>
      <c r="I171" s="21">
        <v>6.43</v>
      </c>
      <c r="J171" s="21">
        <v>6.93</v>
      </c>
      <c r="K171" s="21">
        <v>2.62</v>
      </c>
      <c r="L171" s="21">
        <v>3.46</v>
      </c>
      <c r="M171" s="21">
        <v>51.03</v>
      </c>
      <c r="N171" s="21">
        <v>1495.92</v>
      </c>
      <c r="O171" s="21" t="s">
        <v>37</v>
      </c>
      <c r="P171" s="21" t="s">
        <v>37</v>
      </c>
      <c r="Q171" s="21">
        <v>7719.32</v>
      </c>
      <c r="R171" s="21">
        <v>26291.84</v>
      </c>
      <c r="S171" s="21">
        <v>-0.64800000000000002</v>
      </c>
      <c r="T171">
        <v>3.65</v>
      </c>
      <c r="U171">
        <v>7.23</v>
      </c>
      <c r="V171">
        <v>267.7</v>
      </c>
    </row>
    <row r="172" spans="1:22" x14ac:dyDescent="0.25">
      <c r="A172" s="40">
        <v>43697</v>
      </c>
      <c r="B172" s="21" t="s">
        <v>37</v>
      </c>
      <c r="C172" s="21">
        <v>3350.23</v>
      </c>
      <c r="D172" s="21">
        <v>99222.3</v>
      </c>
      <c r="E172" s="21">
        <v>1.1100000000000001</v>
      </c>
      <c r="F172" s="21">
        <v>4.0555000000000003</v>
      </c>
      <c r="G172" s="21">
        <v>7.0605000000000002</v>
      </c>
      <c r="H172" s="21">
        <v>1.556</v>
      </c>
      <c r="I172" s="21">
        <v>6.44</v>
      </c>
      <c r="J172" s="21">
        <v>6.95</v>
      </c>
      <c r="K172" s="21">
        <v>2.62</v>
      </c>
      <c r="L172" s="21">
        <v>3.4710000000000001</v>
      </c>
      <c r="M172" s="21">
        <v>50.97</v>
      </c>
      <c r="N172" s="21">
        <v>1507.2</v>
      </c>
      <c r="O172" s="21" t="s">
        <v>37</v>
      </c>
      <c r="P172" s="21" t="s">
        <v>37</v>
      </c>
      <c r="Q172" s="21">
        <v>7664.47</v>
      </c>
      <c r="R172" s="21">
        <v>26231.54</v>
      </c>
      <c r="S172" s="21">
        <v>-0.69</v>
      </c>
      <c r="T172">
        <v>3.6675</v>
      </c>
      <c r="U172">
        <v>7.25</v>
      </c>
      <c r="V172">
        <v>265.35000000000002</v>
      </c>
    </row>
    <row r="173" spans="1:22" x14ac:dyDescent="0.25">
      <c r="A173" s="40">
        <v>43698</v>
      </c>
      <c r="B173" s="21" t="s">
        <v>37</v>
      </c>
      <c r="C173" s="21">
        <v>3394.89</v>
      </c>
      <c r="D173" s="21">
        <v>101201.9</v>
      </c>
      <c r="E173" s="21">
        <v>1.1085</v>
      </c>
      <c r="F173" s="21">
        <v>4.0270000000000001</v>
      </c>
      <c r="G173" s="21">
        <v>7.0627000000000004</v>
      </c>
      <c r="H173" s="21">
        <v>1.5899999999999999</v>
      </c>
      <c r="I173" s="21">
        <v>6.34</v>
      </c>
      <c r="J173" s="21">
        <v>6.85</v>
      </c>
      <c r="K173" s="21">
        <v>2.5855000000000001</v>
      </c>
      <c r="L173" s="21">
        <v>3.4516999999999998</v>
      </c>
      <c r="M173" s="21">
        <v>51.1</v>
      </c>
      <c r="N173" s="21">
        <v>1502.65</v>
      </c>
      <c r="O173" s="21" t="s">
        <v>37</v>
      </c>
      <c r="P173" s="21" t="s">
        <v>37</v>
      </c>
      <c r="Q173" s="21">
        <v>7733.22</v>
      </c>
      <c r="R173" s="21">
        <v>26270.04</v>
      </c>
      <c r="S173" s="21">
        <v>-0.67</v>
      </c>
      <c r="T173">
        <v>3.6448</v>
      </c>
      <c r="U173">
        <v>7.17</v>
      </c>
      <c r="V173">
        <v>266.05</v>
      </c>
    </row>
    <row r="174" spans="1:22" x14ac:dyDescent="0.25">
      <c r="A174" s="40">
        <v>43699</v>
      </c>
      <c r="B174" s="21" t="s">
        <v>37</v>
      </c>
      <c r="C174" s="21">
        <v>3373.67</v>
      </c>
      <c r="D174" s="21">
        <v>100011.3</v>
      </c>
      <c r="E174" s="21">
        <v>1.1080000000000001</v>
      </c>
      <c r="F174" s="21">
        <v>4.0712999999999999</v>
      </c>
      <c r="G174" s="21">
        <v>7.0833000000000004</v>
      </c>
      <c r="H174" s="21">
        <v>1.615</v>
      </c>
      <c r="I174" s="21">
        <v>6.37</v>
      </c>
      <c r="J174" s="21">
        <v>6.88</v>
      </c>
      <c r="K174" s="21">
        <v>2.6</v>
      </c>
      <c r="L174" s="21">
        <v>3.46</v>
      </c>
      <c r="M174" s="21">
        <v>51.03</v>
      </c>
      <c r="N174" s="21">
        <v>1498.06</v>
      </c>
      <c r="O174" s="21" t="s">
        <v>37</v>
      </c>
      <c r="P174" s="21" t="s">
        <v>37</v>
      </c>
      <c r="Q174" s="21">
        <v>7707.43</v>
      </c>
      <c r="R174" s="21">
        <v>26048.720000000001</v>
      </c>
      <c r="S174" s="21">
        <v>-0.64400000000000002</v>
      </c>
      <c r="T174">
        <v>3.65</v>
      </c>
      <c r="U174">
        <v>7.19</v>
      </c>
      <c r="V174">
        <v>263.75</v>
      </c>
    </row>
    <row r="175" spans="1:22" x14ac:dyDescent="0.25">
      <c r="A175" s="40">
        <v>43700</v>
      </c>
      <c r="B175" s="21" t="s">
        <v>37</v>
      </c>
      <c r="C175" s="21">
        <v>3334.25</v>
      </c>
      <c r="D175" s="21">
        <v>97667.5</v>
      </c>
      <c r="E175" s="21">
        <v>1.1144000000000001</v>
      </c>
      <c r="F175" s="21">
        <v>4.1223000000000001</v>
      </c>
      <c r="G175" s="21">
        <v>7.0955000000000004</v>
      </c>
      <c r="H175" s="21">
        <v>1.536</v>
      </c>
      <c r="I175" s="21">
        <v>6.44</v>
      </c>
      <c r="J175" s="21">
        <v>6.9399999999999995</v>
      </c>
      <c r="K175" s="21">
        <v>2.64</v>
      </c>
      <c r="L175" s="21">
        <v>3.48</v>
      </c>
      <c r="M175" s="21">
        <v>50.49</v>
      </c>
      <c r="N175" s="21">
        <v>1526.96</v>
      </c>
      <c r="O175" s="21" t="s">
        <v>37</v>
      </c>
      <c r="P175" s="21" t="s">
        <v>37</v>
      </c>
      <c r="Q175" s="21">
        <v>7465</v>
      </c>
      <c r="R175" s="21">
        <v>26179.33</v>
      </c>
      <c r="S175" s="21">
        <v>-0.67500000000000004</v>
      </c>
      <c r="T175">
        <v>3.6621999999999999</v>
      </c>
      <c r="U175">
        <v>7.24</v>
      </c>
      <c r="V175">
        <v>260.75</v>
      </c>
    </row>
    <row r="176" spans="1:22" x14ac:dyDescent="0.25">
      <c r="A176" s="40">
        <v>43703</v>
      </c>
      <c r="B176" s="21" t="s">
        <v>37</v>
      </c>
      <c r="C176" s="21">
        <v>3348.84</v>
      </c>
      <c r="D176" s="21">
        <v>96429.6</v>
      </c>
      <c r="E176" s="21">
        <v>1.1102000000000001</v>
      </c>
      <c r="F176" s="21">
        <v>4.1569000000000003</v>
      </c>
      <c r="G176" s="21">
        <v>7.1512000000000002</v>
      </c>
      <c r="H176" s="21">
        <v>1.536</v>
      </c>
      <c r="I176" s="21">
        <v>6.59</v>
      </c>
      <c r="J176" s="21">
        <v>7.06</v>
      </c>
      <c r="K176" s="21">
        <v>2.7143999999999999</v>
      </c>
      <c r="L176" s="21">
        <v>3.5202</v>
      </c>
      <c r="M176" s="21">
        <v>50.22</v>
      </c>
      <c r="N176" s="21">
        <v>1527.31</v>
      </c>
      <c r="O176" s="21" t="s">
        <v>37</v>
      </c>
      <c r="P176" s="21" t="s">
        <v>37</v>
      </c>
      <c r="Q176" s="21">
        <v>7575.02</v>
      </c>
      <c r="R176" s="21">
        <v>25680.33</v>
      </c>
      <c r="S176" s="21">
        <v>-0.66600000000000004</v>
      </c>
      <c r="T176">
        <v>3.7145999999999999</v>
      </c>
      <c r="U176">
        <v>7.34</v>
      </c>
      <c r="V176">
        <v>261.95</v>
      </c>
    </row>
    <row r="177" spans="1:22" x14ac:dyDescent="0.25">
      <c r="A177" s="40">
        <v>43704</v>
      </c>
      <c r="B177" s="21" t="s">
        <v>37</v>
      </c>
      <c r="C177" s="21">
        <v>3370.47</v>
      </c>
      <c r="D177" s="21">
        <v>97276.2</v>
      </c>
      <c r="E177" s="21">
        <v>1.109</v>
      </c>
      <c r="F177" s="21">
        <v>4.1304999999999996</v>
      </c>
      <c r="G177" s="21">
        <v>7.1616999999999997</v>
      </c>
      <c r="H177" s="21">
        <v>1.4729999999999999</v>
      </c>
      <c r="I177" s="21">
        <v>6.66</v>
      </c>
      <c r="J177" s="21">
        <v>7.14</v>
      </c>
      <c r="K177" s="21">
        <v>2.7646999999999999</v>
      </c>
      <c r="L177" s="21">
        <v>3.5676000000000001</v>
      </c>
      <c r="M177" s="21">
        <v>51.07</v>
      </c>
      <c r="N177" s="21">
        <v>1542.81</v>
      </c>
      <c r="O177" s="21" t="s">
        <v>37</v>
      </c>
      <c r="P177" s="21" t="s">
        <v>37</v>
      </c>
      <c r="Q177" s="21">
        <v>7566.03</v>
      </c>
      <c r="R177" s="21">
        <v>25664.07</v>
      </c>
      <c r="S177" s="21">
        <v>-0.69299999999999995</v>
      </c>
      <c r="T177">
        <v>3.76</v>
      </c>
      <c r="U177">
        <v>7.41</v>
      </c>
      <c r="V177">
        <v>262.10000000000002</v>
      </c>
    </row>
    <row r="178" spans="1:22" x14ac:dyDescent="0.25">
      <c r="A178" s="40">
        <v>43705</v>
      </c>
      <c r="B178" s="21" t="s">
        <v>37</v>
      </c>
      <c r="C178" s="21">
        <v>3365.38</v>
      </c>
      <c r="D178" s="21">
        <v>98193.5</v>
      </c>
      <c r="E178" s="21">
        <v>1.1078000000000001</v>
      </c>
      <c r="F178" s="21">
        <v>4.1681999999999997</v>
      </c>
      <c r="G178" s="21">
        <v>7.1652000000000005</v>
      </c>
      <c r="H178" s="21">
        <v>1.4809999999999999</v>
      </c>
      <c r="I178" s="21">
        <v>6.75</v>
      </c>
      <c r="J178" s="21">
        <v>7.26</v>
      </c>
      <c r="K178" s="21">
        <v>2.8332000000000002</v>
      </c>
      <c r="L178" s="21">
        <v>3.64</v>
      </c>
      <c r="M178" s="21">
        <v>51.32</v>
      </c>
      <c r="N178" s="21">
        <v>1539.01</v>
      </c>
      <c r="O178" s="21" t="s">
        <v>37</v>
      </c>
      <c r="P178" s="21" t="s">
        <v>37</v>
      </c>
      <c r="Q178" s="21">
        <v>7587.9</v>
      </c>
      <c r="R178" s="21">
        <v>25615.48</v>
      </c>
      <c r="S178" s="21">
        <v>-0.71399999999999997</v>
      </c>
      <c r="T178">
        <v>3.8355999999999999</v>
      </c>
      <c r="U178">
        <v>7.54</v>
      </c>
      <c r="V178">
        <v>263.14999999999998</v>
      </c>
    </row>
    <row r="179" spans="1:22" x14ac:dyDescent="0.25">
      <c r="A179" s="40">
        <v>43706</v>
      </c>
      <c r="B179" s="21" t="s">
        <v>37</v>
      </c>
      <c r="C179" s="21">
        <v>3411.33</v>
      </c>
      <c r="D179" s="21">
        <v>100524.4</v>
      </c>
      <c r="E179" s="21">
        <v>1.1056999999999999</v>
      </c>
      <c r="F179" s="21">
        <v>4.1706000000000003</v>
      </c>
      <c r="G179" s="21">
        <v>7.1444999999999999</v>
      </c>
      <c r="H179" s="21">
        <v>1.496</v>
      </c>
      <c r="I179" s="21">
        <v>6.72</v>
      </c>
      <c r="J179" s="21">
        <v>7.22</v>
      </c>
      <c r="K179" s="21">
        <v>2.8334999999999999</v>
      </c>
      <c r="L179" s="21">
        <v>3.66</v>
      </c>
      <c r="M179" s="21">
        <v>51.41</v>
      </c>
      <c r="N179" s="21">
        <v>1527.63</v>
      </c>
      <c r="O179" s="21" t="s">
        <v>37</v>
      </c>
      <c r="P179" s="21" t="s">
        <v>37</v>
      </c>
      <c r="Q179" s="21">
        <v>7702.31</v>
      </c>
      <c r="R179" s="21">
        <v>25703.5</v>
      </c>
      <c r="S179" s="21">
        <v>-0.69199999999999995</v>
      </c>
      <c r="T179">
        <v>3.86</v>
      </c>
      <c r="U179">
        <v>7.52</v>
      </c>
      <c r="V179">
        <v>264.3</v>
      </c>
    </row>
    <row r="180" spans="1:22" x14ac:dyDescent="0.25">
      <c r="A180" s="40">
        <v>43707</v>
      </c>
      <c r="B180" s="21" t="s">
        <v>37</v>
      </c>
      <c r="C180" s="21">
        <v>3426.76</v>
      </c>
      <c r="D180" s="21">
        <v>101134.6</v>
      </c>
      <c r="E180" s="21">
        <v>1.0982000000000001</v>
      </c>
      <c r="F180" s="21">
        <v>4.1452999999999998</v>
      </c>
      <c r="G180" s="21">
        <v>7.1559999999999997</v>
      </c>
      <c r="H180" s="21">
        <v>1.498</v>
      </c>
      <c r="I180" s="21">
        <v>6.58</v>
      </c>
      <c r="J180" s="21">
        <v>7.11</v>
      </c>
      <c r="K180" s="21">
        <v>2.7560000000000002</v>
      </c>
      <c r="L180" s="21">
        <v>3.5979999999999999</v>
      </c>
      <c r="M180" s="21">
        <v>50.19</v>
      </c>
      <c r="N180" s="21">
        <v>1520.38</v>
      </c>
      <c r="O180" s="21" t="s">
        <v>37</v>
      </c>
      <c r="P180" s="21" t="s">
        <v>37</v>
      </c>
      <c r="Q180" s="21">
        <v>7691</v>
      </c>
      <c r="R180" s="21">
        <v>25724.73</v>
      </c>
      <c r="S180" s="21">
        <v>-0.7</v>
      </c>
      <c r="T180">
        <v>3.7861000000000002</v>
      </c>
      <c r="U180">
        <v>7.4</v>
      </c>
      <c r="V180">
        <v>261.89999999999998</v>
      </c>
    </row>
    <row r="181" spans="1:22" x14ac:dyDescent="0.25">
      <c r="A181" s="40">
        <v>43710</v>
      </c>
      <c r="B181" s="21" t="s">
        <v>37</v>
      </c>
      <c r="C181" s="21">
        <v>3432.54</v>
      </c>
      <c r="D181" s="21">
        <v>100625.7</v>
      </c>
      <c r="E181" s="21">
        <v>1.097</v>
      </c>
      <c r="F181" s="21">
        <v>4.1879999999999997</v>
      </c>
      <c r="G181" s="21">
        <v>7.1719999999999997</v>
      </c>
      <c r="H181" s="21">
        <v>1.498</v>
      </c>
      <c r="I181" s="21">
        <v>6.66</v>
      </c>
      <c r="J181" s="21">
        <v>7.18</v>
      </c>
      <c r="K181" s="21">
        <v>2.81</v>
      </c>
      <c r="L181" s="21">
        <v>3.6322999999999999</v>
      </c>
      <c r="M181" s="21">
        <v>50.19</v>
      </c>
      <c r="N181" s="21">
        <v>1529.29</v>
      </c>
      <c r="O181" s="21" t="s">
        <v>37</v>
      </c>
      <c r="P181" s="21" t="s">
        <v>37</v>
      </c>
      <c r="Q181" s="21">
        <v>7691</v>
      </c>
      <c r="R181" s="21">
        <v>25626.55</v>
      </c>
      <c r="S181" s="21">
        <v>-0.70199999999999996</v>
      </c>
      <c r="T181">
        <v>3.8184</v>
      </c>
      <c r="U181">
        <v>7.47</v>
      </c>
      <c r="V181">
        <v>261.89999999999998</v>
      </c>
    </row>
    <row r="182" spans="1:22" x14ac:dyDescent="0.25">
      <c r="A182" s="40">
        <v>43711</v>
      </c>
      <c r="B182" s="21" t="s">
        <v>37</v>
      </c>
      <c r="C182" s="21">
        <v>3420.74</v>
      </c>
      <c r="D182" s="21">
        <v>99680.8</v>
      </c>
      <c r="E182" s="21">
        <v>1.0973999999999999</v>
      </c>
      <c r="F182" s="21">
        <v>4.1677</v>
      </c>
      <c r="G182" s="21">
        <v>7.1788999999999996</v>
      </c>
      <c r="H182" s="21">
        <v>1.458</v>
      </c>
      <c r="I182" s="21">
        <v>6.5600000000000005</v>
      </c>
      <c r="J182" s="21">
        <v>7.09</v>
      </c>
      <c r="K182" s="21">
        <v>2.76</v>
      </c>
      <c r="L182" s="21">
        <v>3.6</v>
      </c>
      <c r="M182" s="21">
        <v>49.97</v>
      </c>
      <c r="N182" s="21">
        <v>1547.1</v>
      </c>
      <c r="O182" s="21" t="s">
        <v>37</v>
      </c>
      <c r="P182" s="21" t="s">
        <v>37</v>
      </c>
      <c r="Q182" s="21">
        <v>7609.51</v>
      </c>
      <c r="R182" s="21">
        <v>25527.85</v>
      </c>
      <c r="S182" s="21">
        <v>-0.70599999999999996</v>
      </c>
      <c r="T182">
        <v>3.79</v>
      </c>
      <c r="U182">
        <v>7.38</v>
      </c>
      <c r="V182">
        <v>259.55</v>
      </c>
    </row>
    <row r="183" spans="1:22" x14ac:dyDescent="0.25">
      <c r="A183" s="40">
        <v>43712</v>
      </c>
      <c r="B183" s="21" t="s">
        <v>37</v>
      </c>
      <c r="C183" s="21">
        <v>3450.83</v>
      </c>
      <c r="D183" s="21">
        <v>101200.9</v>
      </c>
      <c r="E183" s="21">
        <v>1.1034999999999999</v>
      </c>
      <c r="F183" s="21">
        <v>4.0949</v>
      </c>
      <c r="G183" s="21">
        <v>7.1459999999999999</v>
      </c>
      <c r="H183" s="21">
        <v>1.4670000000000001</v>
      </c>
      <c r="I183" s="21">
        <v>6.46</v>
      </c>
      <c r="J183" s="21">
        <v>6.99</v>
      </c>
      <c r="K183" s="21">
        <v>2.6833999999999998</v>
      </c>
      <c r="L183" s="21">
        <v>3.5531000000000001</v>
      </c>
      <c r="M183" s="21">
        <v>51.55</v>
      </c>
      <c r="N183" s="21">
        <v>1552.55</v>
      </c>
      <c r="O183" s="21" t="s">
        <v>37</v>
      </c>
      <c r="P183" s="21" t="s">
        <v>37</v>
      </c>
      <c r="Q183" s="21">
        <v>7719.25</v>
      </c>
      <c r="R183" s="21">
        <v>26523.23</v>
      </c>
      <c r="S183" s="21">
        <v>-0.67400000000000004</v>
      </c>
      <c r="T183">
        <v>3.74</v>
      </c>
      <c r="U183">
        <v>7.29</v>
      </c>
      <c r="V183">
        <v>266.05</v>
      </c>
    </row>
    <row r="184" spans="1:22" x14ac:dyDescent="0.25">
      <c r="A184" s="40">
        <v>43713</v>
      </c>
      <c r="B184" s="21" t="s">
        <v>37</v>
      </c>
      <c r="C184" s="21">
        <v>3484.7</v>
      </c>
      <c r="D184" s="21">
        <v>102243</v>
      </c>
      <c r="E184" s="21">
        <v>1.1034999999999999</v>
      </c>
      <c r="F184" s="21">
        <v>4.1096000000000004</v>
      </c>
      <c r="G184" s="21">
        <v>7.1492000000000004</v>
      </c>
      <c r="H184" s="21">
        <v>1.5590000000000002</v>
      </c>
      <c r="I184" s="21">
        <v>6.43</v>
      </c>
      <c r="J184" s="21">
        <v>6.98</v>
      </c>
      <c r="K184" s="21">
        <v>2.67</v>
      </c>
      <c r="L184" s="21">
        <v>3.5573999999999999</v>
      </c>
      <c r="M184" s="21">
        <v>51.55</v>
      </c>
      <c r="N184" s="21">
        <v>1519.05</v>
      </c>
      <c r="O184" s="21" t="s">
        <v>37</v>
      </c>
      <c r="P184" s="21" t="s">
        <v>37</v>
      </c>
      <c r="Q184" s="21">
        <v>7862.54</v>
      </c>
      <c r="R184" s="21">
        <v>26515.53</v>
      </c>
      <c r="S184" s="21">
        <v>-0.59399999999999997</v>
      </c>
      <c r="T184">
        <v>3.75</v>
      </c>
      <c r="U184">
        <v>7.29</v>
      </c>
      <c r="V184">
        <v>270.95</v>
      </c>
    </row>
    <row r="185" spans="1:22" x14ac:dyDescent="0.25">
      <c r="A185" s="40">
        <v>43714</v>
      </c>
      <c r="B185" s="21" t="s">
        <v>37</v>
      </c>
      <c r="C185" s="21">
        <v>3495.19</v>
      </c>
      <c r="D185" s="21">
        <v>102935.4</v>
      </c>
      <c r="E185" s="21">
        <v>1.1029</v>
      </c>
      <c r="F185" s="21">
        <v>4.0605000000000002</v>
      </c>
      <c r="G185" s="21">
        <v>7.1163999999999996</v>
      </c>
      <c r="H185" s="21">
        <v>1.5609999999999999</v>
      </c>
      <c r="I185" s="21">
        <v>6.45</v>
      </c>
      <c r="J185" s="21">
        <v>7</v>
      </c>
      <c r="K185" s="21">
        <v>2.6494</v>
      </c>
      <c r="L185" s="21">
        <v>3.55</v>
      </c>
      <c r="M185" s="21">
        <v>51.75</v>
      </c>
      <c r="N185" s="21">
        <v>1506.82</v>
      </c>
      <c r="O185" s="21" t="s">
        <v>37</v>
      </c>
      <c r="P185" s="21" t="s">
        <v>37</v>
      </c>
      <c r="Q185" s="21">
        <v>7852.54</v>
      </c>
      <c r="R185" s="21">
        <v>26690.76</v>
      </c>
      <c r="S185" s="21">
        <v>-0.63800000000000001</v>
      </c>
      <c r="T185">
        <v>3.75</v>
      </c>
      <c r="U185">
        <v>7.31</v>
      </c>
      <c r="V185">
        <v>270.10000000000002</v>
      </c>
    </row>
    <row r="186" spans="1:22" x14ac:dyDescent="0.25">
      <c r="A186" s="40">
        <v>43717</v>
      </c>
      <c r="B186" s="21" t="s">
        <v>37</v>
      </c>
      <c r="C186" s="21">
        <v>3495.02</v>
      </c>
      <c r="D186" s="21">
        <v>103180.6</v>
      </c>
      <c r="E186" s="21">
        <v>1.1048</v>
      </c>
      <c r="F186" s="21">
        <v>4.0961999999999996</v>
      </c>
      <c r="G186" s="21">
        <v>7.1219999999999999</v>
      </c>
      <c r="H186" s="21">
        <v>1.645</v>
      </c>
      <c r="I186" s="21">
        <v>6.42</v>
      </c>
      <c r="J186" s="21">
        <v>6.98</v>
      </c>
      <c r="K186" s="21">
        <v>2.62</v>
      </c>
      <c r="L186" s="21">
        <v>3.5598999999999998</v>
      </c>
      <c r="M186" s="21">
        <v>52.11</v>
      </c>
      <c r="N186" s="21">
        <v>1499.13</v>
      </c>
      <c r="O186" s="21" t="s">
        <v>37</v>
      </c>
      <c r="P186" s="21" t="s">
        <v>37</v>
      </c>
      <c r="Q186" s="21">
        <v>7832.4</v>
      </c>
      <c r="R186" s="21">
        <v>26681.4</v>
      </c>
      <c r="S186" s="21">
        <v>-0.58499999999999996</v>
      </c>
      <c r="T186">
        <v>3.76</v>
      </c>
      <c r="U186">
        <v>7.3</v>
      </c>
      <c r="V186">
        <v>269.2</v>
      </c>
    </row>
    <row r="187" spans="1:22" x14ac:dyDescent="0.25">
      <c r="A187" s="40">
        <v>43718</v>
      </c>
      <c r="B187" s="21" t="s">
        <v>37</v>
      </c>
      <c r="C187" s="21">
        <v>3498.99</v>
      </c>
      <c r="D187" s="21">
        <v>103031.5</v>
      </c>
      <c r="E187" s="21">
        <v>1.1043000000000001</v>
      </c>
      <c r="F187" s="21">
        <v>4.0814000000000004</v>
      </c>
      <c r="G187" s="21">
        <v>7.1125999999999996</v>
      </c>
      <c r="H187" s="21">
        <v>1.732</v>
      </c>
      <c r="I187" s="21">
        <v>6.45</v>
      </c>
      <c r="J187" s="21">
        <v>7.01</v>
      </c>
      <c r="K187" s="21">
        <v>2.6528</v>
      </c>
      <c r="L187" s="21">
        <v>3.59</v>
      </c>
      <c r="M187" s="21">
        <v>52.04</v>
      </c>
      <c r="N187" s="21">
        <v>1485.78</v>
      </c>
      <c r="O187" s="21" t="s">
        <v>37</v>
      </c>
      <c r="P187" s="21" t="s">
        <v>37</v>
      </c>
      <c r="Q187" s="21">
        <v>7814.74</v>
      </c>
      <c r="R187" s="21">
        <v>26683.68</v>
      </c>
      <c r="S187" s="21">
        <v>-0.54700000000000004</v>
      </c>
      <c r="T187">
        <v>3.77</v>
      </c>
      <c r="U187">
        <v>7.33</v>
      </c>
      <c r="V187">
        <v>269.3</v>
      </c>
    </row>
    <row r="188" spans="1:22" x14ac:dyDescent="0.25">
      <c r="A188" s="40">
        <v>43719</v>
      </c>
      <c r="B188" s="21" t="s">
        <v>37</v>
      </c>
      <c r="C188" s="21">
        <v>3516.82</v>
      </c>
      <c r="D188" s="21">
        <v>103445.6</v>
      </c>
      <c r="E188" s="21">
        <v>1.101</v>
      </c>
      <c r="F188" s="21">
        <v>4.0678999999999998</v>
      </c>
      <c r="G188" s="21">
        <v>7.1158000000000001</v>
      </c>
      <c r="H188" s="21">
        <v>1.74</v>
      </c>
      <c r="I188" s="21">
        <v>6.45</v>
      </c>
      <c r="J188" s="21">
        <v>7</v>
      </c>
      <c r="K188" s="21">
        <v>2.63</v>
      </c>
      <c r="L188" s="21">
        <v>3.5571999999999999</v>
      </c>
      <c r="M188" s="21">
        <v>51.36</v>
      </c>
      <c r="N188" s="21">
        <v>1497.2</v>
      </c>
      <c r="O188" s="21" t="s">
        <v>37</v>
      </c>
      <c r="P188" s="21" t="s">
        <v>37</v>
      </c>
      <c r="Q188" s="21">
        <v>7887.58</v>
      </c>
      <c r="R188" s="21">
        <v>27159.06</v>
      </c>
      <c r="S188" s="21">
        <v>-0.56399999999999995</v>
      </c>
      <c r="T188">
        <v>3.7448000000000001</v>
      </c>
      <c r="U188">
        <v>7.31</v>
      </c>
      <c r="V188">
        <v>268.35000000000002</v>
      </c>
    </row>
    <row r="189" spans="1:22" x14ac:dyDescent="0.25">
      <c r="A189" s="40">
        <v>43720</v>
      </c>
      <c r="B189" s="21" t="s">
        <v>37</v>
      </c>
      <c r="C189" s="21">
        <v>3538.86</v>
      </c>
      <c r="D189" s="21">
        <v>104370.9</v>
      </c>
      <c r="E189" s="21">
        <v>1.1065</v>
      </c>
      <c r="F189" s="21">
        <v>4.0620000000000003</v>
      </c>
      <c r="G189" s="21">
        <v>7.0792999999999999</v>
      </c>
      <c r="H189" s="21">
        <v>1.772</v>
      </c>
      <c r="I189" s="21">
        <v>6.39</v>
      </c>
      <c r="J189" s="21">
        <v>6.95</v>
      </c>
      <c r="K189" s="21">
        <v>2.6</v>
      </c>
      <c r="L189" s="21">
        <v>3.5470000000000002</v>
      </c>
      <c r="M189" s="21">
        <v>51.01</v>
      </c>
      <c r="N189" s="21">
        <v>1499.26</v>
      </c>
      <c r="O189" s="21" t="s">
        <v>37</v>
      </c>
      <c r="P189" s="21" t="s">
        <v>37</v>
      </c>
      <c r="Q189" s="21">
        <v>7917.34</v>
      </c>
      <c r="R189" s="21">
        <v>27087.63</v>
      </c>
      <c r="S189" s="21">
        <v>-0.51600000000000001</v>
      </c>
      <c r="T189">
        <v>3.7237</v>
      </c>
      <c r="U189">
        <v>7.25</v>
      </c>
      <c r="V189">
        <v>270.75</v>
      </c>
    </row>
    <row r="190" spans="1:22" x14ac:dyDescent="0.25">
      <c r="A190" s="40">
        <v>43721</v>
      </c>
      <c r="B190" s="21" t="s">
        <v>37</v>
      </c>
      <c r="C190" s="21">
        <v>3550.11</v>
      </c>
      <c r="D190" s="21">
        <v>103501.2</v>
      </c>
      <c r="E190" s="21">
        <v>1.1073</v>
      </c>
      <c r="F190" s="21">
        <v>4.0871000000000004</v>
      </c>
      <c r="G190" s="21">
        <v>7.0792999999999999</v>
      </c>
      <c r="H190" s="21">
        <v>1.8980000000000001</v>
      </c>
      <c r="I190" s="21">
        <v>6.49</v>
      </c>
      <c r="J190" s="21">
        <v>7.07</v>
      </c>
      <c r="K190" s="21">
        <v>2.65</v>
      </c>
      <c r="L190" s="21">
        <v>3.5822000000000003</v>
      </c>
      <c r="M190" s="21">
        <v>50.56</v>
      </c>
      <c r="N190" s="21">
        <v>1488.53</v>
      </c>
      <c r="O190" s="21" t="s">
        <v>37</v>
      </c>
      <c r="P190" s="21" t="s">
        <v>37</v>
      </c>
      <c r="Q190" s="21">
        <v>7892.96</v>
      </c>
      <c r="R190" s="21">
        <v>27352.69</v>
      </c>
      <c r="S190" s="21">
        <v>-0.44900000000000001</v>
      </c>
      <c r="T190">
        <v>3.7523</v>
      </c>
      <c r="U190">
        <v>7.37</v>
      </c>
      <c r="V190">
        <v>276.5</v>
      </c>
    </row>
    <row r="191" spans="1:22" x14ac:dyDescent="0.25">
      <c r="A191" s="40">
        <v>43724</v>
      </c>
      <c r="B191" s="21" t="s">
        <v>37</v>
      </c>
      <c r="C191" s="21">
        <v>3518.45</v>
      </c>
      <c r="D191" s="21">
        <v>103680.4</v>
      </c>
      <c r="E191" s="21">
        <v>1.1001000000000001</v>
      </c>
      <c r="F191" s="21">
        <v>4.0804</v>
      </c>
      <c r="G191" s="21">
        <v>7.0673000000000004</v>
      </c>
      <c r="H191" s="21">
        <v>1.8479999999999999</v>
      </c>
      <c r="I191" s="21">
        <v>6.38</v>
      </c>
      <c r="J191" s="21">
        <v>6.97</v>
      </c>
      <c r="K191" s="21">
        <v>2.5499999999999998</v>
      </c>
      <c r="L191" s="21">
        <v>3.54</v>
      </c>
      <c r="M191" s="21">
        <v>52.71</v>
      </c>
      <c r="N191" s="21">
        <v>1498.43</v>
      </c>
      <c r="O191" s="21" t="s">
        <v>37</v>
      </c>
      <c r="P191" s="21" t="s">
        <v>37</v>
      </c>
      <c r="Q191" s="21">
        <v>7852.41</v>
      </c>
      <c r="R191" s="21">
        <v>27124.55</v>
      </c>
      <c r="S191" s="21">
        <v>-0.48</v>
      </c>
      <c r="T191">
        <v>3.73</v>
      </c>
      <c r="U191">
        <v>7.28</v>
      </c>
      <c r="V191">
        <v>271.55</v>
      </c>
    </row>
    <row r="192" spans="1:22" x14ac:dyDescent="0.25">
      <c r="A192" s="40">
        <v>43725</v>
      </c>
      <c r="B192" s="21" t="s">
        <v>37</v>
      </c>
      <c r="C192" s="21">
        <v>3521.26</v>
      </c>
      <c r="D192" s="21">
        <v>104616.9</v>
      </c>
      <c r="E192" s="21">
        <v>1.1073</v>
      </c>
      <c r="F192" s="21">
        <v>4.0774999999999997</v>
      </c>
      <c r="G192" s="21">
        <v>7.0922000000000001</v>
      </c>
      <c r="H192" s="21">
        <v>1.8029999999999999</v>
      </c>
      <c r="I192" s="21">
        <v>6.27</v>
      </c>
      <c r="J192" s="21">
        <v>6.84</v>
      </c>
      <c r="K192" s="21">
        <v>2.4761000000000002</v>
      </c>
      <c r="L192" s="21">
        <v>3.4847000000000001</v>
      </c>
      <c r="M192" s="21">
        <v>51.94</v>
      </c>
      <c r="N192" s="21">
        <v>1501.38</v>
      </c>
      <c r="O192" s="21" t="s">
        <v>37</v>
      </c>
      <c r="P192" s="21" t="s">
        <v>37</v>
      </c>
      <c r="Q192" s="21">
        <v>7888.79</v>
      </c>
      <c r="R192" s="21">
        <v>26790.240000000002</v>
      </c>
      <c r="S192" s="21">
        <v>-0.47399999999999998</v>
      </c>
      <c r="T192">
        <v>3.6760000000000002</v>
      </c>
      <c r="U192">
        <v>7.17</v>
      </c>
      <c r="V192">
        <v>269.89999999999998</v>
      </c>
    </row>
    <row r="193" spans="1:22" x14ac:dyDescent="0.25">
      <c r="A193" s="40">
        <v>43726</v>
      </c>
      <c r="B193" s="21" t="s">
        <v>37</v>
      </c>
      <c r="C193" s="21">
        <v>3528.04</v>
      </c>
      <c r="D193" s="21">
        <v>104531.9</v>
      </c>
      <c r="E193" s="21">
        <v>1.103</v>
      </c>
      <c r="F193" s="21">
        <v>4.1109</v>
      </c>
      <c r="G193" s="21">
        <v>7.0860000000000003</v>
      </c>
      <c r="H193" s="21">
        <v>1.798</v>
      </c>
      <c r="I193" s="21">
        <v>6.27</v>
      </c>
      <c r="J193" s="21">
        <v>6.83</v>
      </c>
      <c r="K193" s="21">
        <v>2.4397000000000002</v>
      </c>
      <c r="L193" s="21">
        <v>3.4590999999999998</v>
      </c>
      <c r="M193" s="21">
        <v>51.42</v>
      </c>
      <c r="N193" s="21">
        <v>1494</v>
      </c>
      <c r="O193" s="21" t="s">
        <v>37</v>
      </c>
      <c r="P193" s="21" t="s">
        <v>37</v>
      </c>
      <c r="Q193" s="21">
        <v>7888.56</v>
      </c>
      <c r="R193" s="21">
        <v>26754.12</v>
      </c>
      <c r="S193" s="21">
        <v>-0.51</v>
      </c>
      <c r="T193">
        <v>3.6648000000000001</v>
      </c>
      <c r="U193">
        <v>7.16</v>
      </c>
      <c r="V193">
        <v>268.3</v>
      </c>
    </row>
    <row r="194" spans="1:22" x14ac:dyDescent="0.25">
      <c r="A194" s="40">
        <v>43727</v>
      </c>
      <c r="B194" s="21" t="s">
        <v>37</v>
      </c>
      <c r="C194" s="21">
        <v>3552.65</v>
      </c>
      <c r="D194" s="21">
        <v>104339.2</v>
      </c>
      <c r="E194" s="21">
        <v>1.1041000000000001</v>
      </c>
      <c r="F194" s="21">
        <v>4.1673</v>
      </c>
      <c r="G194" s="21">
        <v>7.0964999999999998</v>
      </c>
      <c r="H194" s="21">
        <v>1.786</v>
      </c>
      <c r="I194" s="21">
        <v>6.19</v>
      </c>
      <c r="J194" s="21">
        <v>6.8100000000000005</v>
      </c>
      <c r="K194" s="21">
        <v>2.2999999999999998</v>
      </c>
      <c r="L194" s="21">
        <v>3.41</v>
      </c>
      <c r="M194" s="21">
        <v>51.41</v>
      </c>
      <c r="N194" s="21">
        <v>1499.03</v>
      </c>
      <c r="O194" s="21" t="s">
        <v>37</v>
      </c>
      <c r="P194" s="21" t="s">
        <v>37</v>
      </c>
      <c r="Q194" s="21">
        <v>7901.79</v>
      </c>
      <c r="R194" s="21">
        <v>26468.95</v>
      </c>
      <c r="S194" s="21">
        <v>-0.50700000000000001</v>
      </c>
      <c r="T194">
        <v>3.6280999999999999</v>
      </c>
      <c r="U194">
        <v>7.14</v>
      </c>
      <c r="V194">
        <v>267.89999999999998</v>
      </c>
    </row>
    <row r="195" spans="1:22" x14ac:dyDescent="0.25">
      <c r="A195" s="40">
        <v>43728</v>
      </c>
      <c r="B195" s="21" t="s">
        <v>37</v>
      </c>
      <c r="C195" s="21">
        <v>3571.39</v>
      </c>
      <c r="D195" s="21">
        <v>104817.4</v>
      </c>
      <c r="E195" s="21">
        <v>1.1016999999999999</v>
      </c>
      <c r="F195" s="21">
        <v>4.1470000000000002</v>
      </c>
      <c r="G195" s="21">
        <v>7.0915999999999997</v>
      </c>
      <c r="H195" s="21">
        <v>1.7229999999999999</v>
      </c>
      <c r="I195" s="21">
        <v>6.08</v>
      </c>
      <c r="J195" s="21">
        <v>6.7</v>
      </c>
      <c r="K195" s="21">
        <v>2.21</v>
      </c>
      <c r="L195" s="21">
        <v>3.3656999999999999</v>
      </c>
      <c r="M195" s="21">
        <v>51.47</v>
      </c>
      <c r="N195" s="21">
        <v>1516.9</v>
      </c>
      <c r="O195" s="21" t="s">
        <v>37</v>
      </c>
      <c r="P195" s="21" t="s">
        <v>37</v>
      </c>
      <c r="Q195" s="21">
        <v>7823.55</v>
      </c>
      <c r="R195" s="21">
        <v>26435.67</v>
      </c>
      <c r="S195" s="21">
        <v>-0.52100000000000002</v>
      </c>
      <c r="T195">
        <v>3.57</v>
      </c>
      <c r="U195">
        <v>7.03</v>
      </c>
      <c r="V195">
        <v>267.5</v>
      </c>
    </row>
    <row r="196" spans="1:22" x14ac:dyDescent="0.25">
      <c r="A196" s="40">
        <v>43731</v>
      </c>
      <c r="B196" s="21" t="s">
        <v>37</v>
      </c>
      <c r="C196" s="21">
        <v>3536.97</v>
      </c>
      <c r="D196" s="21">
        <v>104637.8</v>
      </c>
      <c r="E196" s="21">
        <v>1.0992999999999999</v>
      </c>
      <c r="F196" s="21">
        <v>4.1646000000000001</v>
      </c>
      <c r="G196" s="21">
        <v>7.1180000000000003</v>
      </c>
      <c r="H196" s="21">
        <v>1.728</v>
      </c>
      <c r="I196" s="21">
        <v>6.13</v>
      </c>
      <c r="J196" s="21">
        <v>6.74</v>
      </c>
      <c r="K196" s="21">
        <v>2.2471000000000001</v>
      </c>
      <c r="L196" s="21">
        <v>3.3761000000000001</v>
      </c>
      <c r="M196" s="21">
        <v>52.32</v>
      </c>
      <c r="N196" s="21">
        <v>1522.24</v>
      </c>
      <c r="O196" s="21" t="s">
        <v>37</v>
      </c>
      <c r="P196" s="21" t="s">
        <v>37</v>
      </c>
      <c r="Q196" s="21">
        <v>7818.61</v>
      </c>
      <c r="R196" s="21">
        <v>26222.400000000001</v>
      </c>
      <c r="S196" s="21">
        <v>-0.58099999999999996</v>
      </c>
      <c r="T196">
        <v>3.58</v>
      </c>
      <c r="U196">
        <v>7.07</v>
      </c>
      <c r="V196">
        <v>267.89999999999998</v>
      </c>
    </row>
    <row r="197" spans="1:22" x14ac:dyDescent="0.25">
      <c r="A197" s="40">
        <v>43732</v>
      </c>
      <c r="B197" s="21" t="s">
        <v>37</v>
      </c>
      <c r="C197" s="21">
        <v>3532.05</v>
      </c>
      <c r="D197" s="21">
        <v>103875.7</v>
      </c>
      <c r="E197" s="21">
        <v>1.1020000000000001</v>
      </c>
      <c r="F197" s="21">
        <v>4.1654999999999998</v>
      </c>
      <c r="G197" s="21">
        <v>7.1163999999999996</v>
      </c>
      <c r="H197" s="21">
        <v>1.6459999999999999</v>
      </c>
      <c r="I197" s="21">
        <v>6.15</v>
      </c>
      <c r="J197" s="21">
        <v>6.79</v>
      </c>
      <c r="K197" s="21">
        <v>2.2839</v>
      </c>
      <c r="L197" s="21">
        <v>3.41</v>
      </c>
      <c r="M197" s="21">
        <v>51.49</v>
      </c>
      <c r="N197" s="21">
        <v>1531.87</v>
      </c>
      <c r="O197" s="21" t="s">
        <v>37</v>
      </c>
      <c r="P197" s="21" t="s">
        <v>37</v>
      </c>
      <c r="Q197" s="21">
        <v>7710.04</v>
      </c>
      <c r="R197" s="21">
        <v>26281</v>
      </c>
      <c r="S197" s="21">
        <v>-0.6</v>
      </c>
      <c r="T197">
        <v>3.6</v>
      </c>
      <c r="U197">
        <v>7.13</v>
      </c>
      <c r="V197">
        <v>267.25</v>
      </c>
    </row>
    <row r="198" spans="1:22" x14ac:dyDescent="0.25">
      <c r="A198" s="40">
        <v>43733</v>
      </c>
      <c r="B198" s="21" t="s">
        <v>37</v>
      </c>
      <c r="C198" s="21">
        <v>3513.03</v>
      </c>
      <c r="D198" s="21">
        <v>104481</v>
      </c>
      <c r="E198" s="21">
        <v>1.0943000000000001</v>
      </c>
      <c r="F198" s="21">
        <v>4.1479999999999997</v>
      </c>
      <c r="G198" s="21">
        <v>7.1315</v>
      </c>
      <c r="H198" s="21">
        <v>1.738</v>
      </c>
      <c r="I198" s="21">
        <v>6.12</v>
      </c>
      <c r="J198" s="21">
        <v>6.73</v>
      </c>
      <c r="K198" s="21">
        <v>2.2471999999999999</v>
      </c>
      <c r="L198" s="21">
        <v>3.3536000000000001</v>
      </c>
      <c r="M198" s="21">
        <v>51.17</v>
      </c>
      <c r="N198" s="21">
        <v>1504.05</v>
      </c>
      <c r="O198" s="21" t="s">
        <v>37</v>
      </c>
      <c r="P198" s="21">
        <v>114710</v>
      </c>
      <c r="Q198" s="21">
        <v>7803.54</v>
      </c>
      <c r="R198" s="21">
        <v>25945.35</v>
      </c>
      <c r="S198" s="21">
        <v>-0.57499999999999996</v>
      </c>
      <c r="T198">
        <v>3.5624000000000002</v>
      </c>
      <c r="U198">
        <v>7.06</v>
      </c>
      <c r="V198">
        <v>267.8</v>
      </c>
    </row>
    <row r="199" spans="1:22" x14ac:dyDescent="0.25">
      <c r="A199" s="40">
        <v>43734</v>
      </c>
      <c r="B199" s="21" t="s">
        <v>37</v>
      </c>
      <c r="C199" s="21">
        <v>3532.18</v>
      </c>
      <c r="D199" s="21">
        <v>105319.4</v>
      </c>
      <c r="E199" s="21">
        <v>1.0921000000000001</v>
      </c>
      <c r="F199" s="21">
        <v>4.1691000000000003</v>
      </c>
      <c r="G199" s="21">
        <v>7.1326000000000001</v>
      </c>
      <c r="H199" s="21">
        <v>1.694</v>
      </c>
      <c r="I199" s="21">
        <v>6.09</v>
      </c>
      <c r="J199" s="21">
        <v>6.6899999999999995</v>
      </c>
      <c r="K199" s="21">
        <v>2.2206000000000001</v>
      </c>
      <c r="L199" s="21">
        <v>3.32</v>
      </c>
      <c r="M199" s="21">
        <v>51.14</v>
      </c>
      <c r="N199" s="21">
        <v>1504.78</v>
      </c>
      <c r="O199" s="21" t="s">
        <v>37</v>
      </c>
      <c r="P199" s="21">
        <v>116147</v>
      </c>
      <c r="Q199" s="21">
        <v>7771.99</v>
      </c>
      <c r="R199" s="21">
        <v>26041.93</v>
      </c>
      <c r="S199" s="21">
        <v>-0.58199999999999996</v>
      </c>
      <c r="T199">
        <v>3.5518999999999998</v>
      </c>
      <c r="U199">
        <v>7.02</v>
      </c>
      <c r="V199">
        <v>264.64999999999998</v>
      </c>
    </row>
    <row r="200" spans="1:22" x14ac:dyDescent="0.25">
      <c r="A200" s="40">
        <v>43735</v>
      </c>
      <c r="B200" s="21" t="s">
        <v>37</v>
      </c>
      <c r="C200" s="21">
        <v>3545.88</v>
      </c>
      <c r="D200" s="21">
        <v>105077.6</v>
      </c>
      <c r="E200" s="21">
        <v>1.0940000000000001</v>
      </c>
      <c r="F200" s="21">
        <v>4.1597</v>
      </c>
      <c r="G200" s="21">
        <v>7.1227999999999998</v>
      </c>
      <c r="H200" s="21">
        <v>1.6830000000000001</v>
      </c>
      <c r="I200" s="21">
        <v>6.06</v>
      </c>
      <c r="J200" s="21">
        <v>6.66</v>
      </c>
      <c r="K200" s="21">
        <v>2.1987000000000001</v>
      </c>
      <c r="L200" s="21">
        <v>3.3144</v>
      </c>
      <c r="M200" s="21">
        <v>50.8</v>
      </c>
      <c r="N200" s="21">
        <v>1497.01</v>
      </c>
      <c r="O200" s="21" t="s">
        <v>37</v>
      </c>
      <c r="P200" s="21">
        <v>115906</v>
      </c>
      <c r="Q200" s="21">
        <v>7681.58</v>
      </c>
      <c r="R200" s="21">
        <v>25954.81</v>
      </c>
      <c r="S200" s="21">
        <v>-0.57299999999999995</v>
      </c>
      <c r="T200">
        <v>3.5537000000000001</v>
      </c>
      <c r="U200">
        <v>7</v>
      </c>
      <c r="V200">
        <v>266.64999999999998</v>
      </c>
    </row>
    <row r="201" spans="1:22" x14ac:dyDescent="0.25">
      <c r="A201" s="40">
        <v>43738</v>
      </c>
      <c r="B201" s="21" t="s">
        <v>37</v>
      </c>
      <c r="C201" s="21">
        <v>3569.45</v>
      </c>
      <c r="D201" s="21">
        <v>104745.3</v>
      </c>
      <c r="E201" s="21">
        <v>1.0899000000000001</v>
      </c>
      <c r="F201" s="21">
        <v>4.1562000000000001</v>
      </c>
      <c r="G201" s="21">
        <v>7.1482999999999999</v>
      </c>
      <c r="H201" s="21">
        <v>1.6659999999999999</v>
      </c>
      <c r="I201" s="21">
        <v>6.05</v>
      </c>
      <c r="J201" s="21">
        <v>6.67</v>
      </c>
      <c r="K201" s="21">
        <v>2.1844000000000001</v>
      </c>
      <c r="L201" s="21">
        <v>3.31</v>
      </c>
      <c r="M201" s="21">
        <v>49.94</v>
      </c>
      <c r="N201" s="21">
        <v>1472.49</v>
      </c>
      <c r="O201" s="21" t="s">
        <v>37</v>
      </c>
      <c r="P201" s="21">
        <v>115636</v>
      </c>
      <c r="Q201" s="21">
        <v>7749.45</v>
      </c>
      <c r="R201" s="21">
        <v>26092.27</v>
      </c>
      <c r="S201" s="21">
        <v>-0.57099999999999995</v>
      </c>
      <c r="T201">
        <v>3.5575999999999999</v>
      </c>
      <c r="U201">
        <v>7</v>
      </c>
      <c r="V201">
        <v>264.8</v>
      </c>
    </row>
    <row r="202" spans="1:22" x14ac:dyDescent="0.25">
      <c r="A202" s="40">
        <v>43739</v>
      </c>
      <c r="B202" s="21" t="s">
        <v>37</v>
      </c>
      <c r="C202" s="21">
        <v>3518.25</v>
      </c>
      <c r="D202" s="21">
        <v>104053.4</v>
      </c>
      <c r="E202" s="21">
        <v>1.0932999999999999</v>
      </c>
      <c r="F202" s="21">
        <v>4.1593999999999998</v>
      </c>
      <c r="G202" s="21">
        <v>7.1482999999999999</v>
      </c>
      <c r="H202" s="21">
        <v>1.637</v>
      </c>
      <c r="I202" s="21">
        <v>6.04</v>
      </c>
      <c r="J202" s="21">
        <v>6.64</v>
      </c>
      <c r="K202" s="21">
        <v>2.19</v>
      </c>
      <c r="L202" s="21">
        <v>3.3054999999999999</v>
      </c>
      <c r="M202" s="21">
        <v>49.92</v>
      </c>
      <c r="N202" s="21">
        <v>1479.14</v>
      </c>
      <c r="O202" s="21" t="s">
        <v>37</v>
      </c>
      <c r="P202" s="21">
        <v>114538</v>
      </c>
      <c r="Q202" s="21">
        <v>7684.14</v>
      </c>
      <c r="R202" s="21">
        <v>26092.27</v>
      </c>
      <c r="S202" s="21">
        <v>-0.56399999999999995</v>
      </c>
      <c r="T202">
        <v>3.55</v>
      </c>
      <c r="U202">
        <v>6.97</v>
      </c>
      <c r="V202">
        <v>262.95</v>
      </c>
    </row>
    <row r="203" spans="1:22" x14ac:dyDescent="0.25">
      <c r="A203" s="40">
        <v>43740</v>
      </c>
      <c r="B203" s="21" t="s">
        <v>37</v>
      </c>
      <c r="C203" s="21">
        <v>3413.31</v>
      </c>
      <c r="D203" s="21">
        <v>101031.4</v>
      </c>
      <c r="E203" s="21">
        <v>1.0959000000000001</v>
      </c>
      <c r="F203" s="21">
        <v>4.1296999999999997</v>
      </c>
      <c r="G203" s="21">
        <v>7.1482999999999999</v>
      </c>
      <c r="H203" s="21">
        <v>1.6</v>
      </c>
      <c r="I203" s="21">
        <v>6.05</v>
      </c>
      <c r="J203" s="21">
        <v>6.67</v>
      </c>
      <c r="K203" s="21">
        <v>2.19</v>
      </c>
      <c r="L203" s="21">
        <v>3.3031999999999999</v>
      </c>
      <c r="M203" s="21">
        <v>49.6</v>
      </c>
      <c r="N203" s="21">
        <v>1499.45</v>
      </c>
      <c r="O203" s="21" t="s">
        <v>37</v>
      </c>
      <c r="P203" s="21">
        <v>111228</v>
      </c>
      <c r="Q203" s="21">
        <v>7550.79</v>
      </c>
      <c r="R203" s="21">
        <v>26042.69</v>
      </c>
      <c r="S203" s="21">
        <v>-0.54600000000000004</v>
      </c>
      <c r="T203">
        <v>3.5657999999999999</v>
      </c>
      <c r="U203">
        <v>6.99</v>
      </c>
      <c r="V203">
        <v>263.5</v>
      </c>
    </row>
    <row r="204" spans="1:22" x14ac:dyDescent="0.25">
      <c r="A204" s="40">
        <v>43741</v>
      </c>
      <c r="B204" s="21" t="s">
        <v>37</v>
      </c>
      <c r="C204" s="21">
        <v>3417.37</v>
      </c>
      <c r="D204" s="21">
        <v>101516</v>
      </c>
      <c r="E204" s="21">
        <v>1.0965</v>
      </c>
      <c r="F204" s="21">
        <v>4.0815000000000001</v>
      </c>
      <c r="G204" s="21">
        <v>7.1482999999999999</v>
      </c>
      <c r="H204" s="21">
        <v>1.5350000000000001</v>
      </c>
      <c r="I204" s="21">
        <v>5.98</v>
      </c>
      <c r="J204" s="21">
        <v>6.61</v>
      </c>
      <c r="K204" s="21">
        <v>2.16</v>
      </c>
      <c r="L204" s="21">
        <v>3.29</v>
      </c>
      <c r="M204" s="21">
        <v>49.33</v>
      </c>
      <c r="N204" s="21">
        <v>1505.19</v>
      </c>
      <c r="O204" s="21" t="s">
        <v>37</v>
      </c>
      <c r="P204" s="21">
        <v>111418</v>
      </c>
      <c r="Q204" s="21">
        <v>7638.4</v>
      </c>
      <c r="R204" s="21">
        <v>26110.31</v>
      </c>
      <c r="S204" s="21">
        <v>-0.59</v>
      </c>
      <c r="T204">
        <v>3.54</v>
      </c>
      <c r="U204">
        <v>6.9399999999999995</v>
      </c>
      <c r="V204">
        <v>261.89999999999998</v>
      </c>
    </row>
    <row r="205" spans="1:22" x14ac:dyDescent="0.25">
      <c r="A205" s="40">
        <v>43742</v>
      </c>
      <c r="B205" s="21" t="s">
        <v>37</v>
      </c>
      <c r="C205" s="21">
        <v>3446.71</v>
      </c>
      <c r="D205" s="21">
        <v>102551.3</v>
      </c>
      <c r="E205" s="21">
        <v>1.0979000000000001</v>
      </c>
      <c r="F205" s="21">
        <v>4.0560999999999998</v>
      </c>
      <c r="G205" s="21">
        <v>7.1482999999999999</v>
      </c>
      <c r="H205" s="21">
        <v>1.53</v>
      </c>
      <c r="I205" s="21">
        <v>5.97</v>
      </c>
      <c r="J205" s="21">
        <v>6.58</v>
      </c>
      <c r="K205" s="21">
        <v>2.17</v>
      </c>
      <c r="L205" s="21">
        <v>3.2898999999999998</v>
      </c>
      <c r="M205" s="21">
        <v>49.9</v>
      </c>
      <c r="N205" s="21">
        <v>1504.66</v>
      </c>
      <c r="O205" s="21" t="s">
        <v>37</v>
      </c>
      <c r="P205" s="21">
        <v>112887</v>
      </c>
      <c r="Q205" s="21">
        <v>7754.1</v>
      </c>
      <c r="R205" s="21">
        <v>25821.03</v>
      </c>
      <c r="S205" s="21">
        <v>-0.58599999999999997</v>
      </c>
      <c r="T205">
        <v>3.54</v>
      </c>
      <c r="U205">
        <v>6.92</v>
      </c>
      <c r="V205">
        <v>262.64999999999998</v>
      </c>
    </row>
    <row r="206" spans="1:22" x14ac:dyDescent="0.25">
      <c r="A206" s="40">
        <v>43745</v>
      </c>
      <c r="B206" s="21" t="s">
        <v>37</v>
      </c>
      <c r="C206" s="21">
        <v>3471.24</v>
      </c>
      <c r="D206" s="21">
        <v>100572.8</v>
      </c>
      <c r="E206" s="21">
        <v>1.0971</v>
      </c>
      <c r="F206" s="21">
        <v>4.1074000000000002</v>
      </c>
      <c r="G206" s="21">
        <v>7.1482999999999999</v>
      </c>
      <c r="H206" s="21">
        <v>1.56</v>
      </c>
      <c r="I206" s="21">
        <v>6.02</v>
      </c>
      <c r="J206" s="21">
        <v>6.64</v>
      </c>
      <c r="K206" s="21">
        <v>2.2128000000000001</v>
      </c>
      <c r="L206" s="21">
        <v>3.31</v>
      </c>
      <c r="M206" s="21">
        <v>49.9</v>
      </c>
      <c r="N206" s="21">
        <v>1493.5</v>
      </c>
      <c r="O206" s="21" t="s">
        <v>37</v>
      </c>
      <c r="P206" s="21">
        <v>111087</v>
      </c>
      <c r="Q206" s="21">
        <v>7725.13</v>
      </c>
      <c r="R206" s="21">
        <v>25821.03</v>
      </c>
      <c r="S206" s="21">
        <v>-0.57499999999999996</v>
      </c>
      <c r="T206">
        <v>3.5651999999999999</v>
      </c>
      <c r="U206">
        <v>6.98</v>
      </c>
      <c r="V206">
        <v>264.14999999999998</v>
      </c>
    </row>
    <row r="207" spans="1:22" x14ac:dyDescent="0.25">
      <c r="A207" s="40">
        <v>43746</v>
      </c>
      <c r="B207" s="21" t="s">
        <v>37</v>
      </c>
      <c r="C207" s="21">
        <v>3432.76</v>
      </c>
      <c r="D207" s="21">
        <v>99981.4</v>
      </c>
      <c r="E207" s="21">
        <v>1.0956999999999999</v>
      </c>
      <c r="F207" s="21">
        <v>4.0952999999999999</v>
      </c>
      <c r="G207" s="21">
        <v>7.1444000000000001</v>
      </c>
      <c r="H207" s="21">
        <v>1.53</v>
      </c>
      <c r="I207" s="21">
        <v>5.97</v>
      </c>
      <c r="J207" s="21">
        <v>6.61</v>
      </c>
      <c r="K207" s="21">
        <v>2.2067999999999999</v>
      </c>
      <c r="L207" s="21">
        <v>3.34</v>
      </c>
      <c r="M207" s="21">
        <v>50.12</v>
      </c>
      <c r="N207" s="21">
        <v>1505.51</v>
      </c>
      <c r="O207" s="21" t="s">
        <v>37</v>
      </c>
      <c r="P207" s="21">
        <v>110098</v>
      </c>
      <c r="Q207" s="21">
        <v>7604.27</v>
      </c>
      <c r="R207" s="21">
        <v>25893.4</v>
      </c>
      <c r="S207" s="21">
        <v>-0.59399999999999997</v>
      </c>
      <c r="T207">
        <v>3.5794000000000001</v>
      </c>
      <c r="U207">
        <v>6.95</v>
      </c>
      <c r="V207">
        <v>263.5</v>
      </c>
    </row>
    <row r="208" spans="1:22" x14ac:dyDescent="0.25">
      <c r="A208" s="40">
        <v>43747</v>
      </c>
      <c r="B208" s="21" t="s">
        <v>37</v>
      </c>
      <c r="C208" s="21">
        <v>3462.11</v>
      </c>
      <c r="D208" s="21">
        <v>101248.8</v>
      </c>
      <c r="E208" s="21">
        <v>1.0971</v>
      </c>
      <c r="F208" s="21">
        <v>4.1097999999999999</v>
      </c>
      <c r="G208" s="21">
        <v>7.1322000000000001</v>
      </c>
      <c r="H208" s="21">
        <v>1.585</v>
      </c>
      <c r="I208" s="21">
        <v>5.83</v>
      </c>
      <c r="J208" s="21">
        <v>6.48</v>
      </c>
      <c r="K208" s="21">
        <v>2.1427</v>
      </c>
      <c r="L208" s="21">
        <v>3.3</v>
      </c>
      <c r="M208" s="21">
        <v>50.03</v>
      </c>
      <c r="N208" s="21">
        <v>1505.57</v>
      </c>
      <c r="O208" s="21" t="s">
        <v>37</v>
      </c>
      <c r="P208" s="21">
        <v>111238</v>
      </c>
      <c r="Q208" s="21">
        <v>7690.53</v>
      </c>
      <c r="R208" s="21">
        <v>25682.81</v>
      </c>
      <c r="S208" s="21">
        <v>-0.54800000000000004</v>
      </c>
      <c r="T208">
        <v>3.5423</v>
      </c>
      <c r="U208">
        <v>6.83</v>
      </c>
      <c r="V208">
        <v>263.14999999999998</v>
      </c>
    </row>
    <row r="209" spans="1:22" x14ac:dyDescent="0.25">
      <c r="A209" s="40">
        <v>43748</v>
      </c>
      <c r="B209" s="21" t="s">
        <v>37</v>
      </c>
      <c r="C209" s="21">
        <v>3493.96</v>
      </c>
      <c r="D209" s="21">
        <v>101817.1</v>
      </c>
      <c r="E209" s="21">
        <v>1.1005</v>
      </c>
      <c r="F209" s="21">
        <v>4.1082999999999998</v>
      </c>
      <c r="G209" s="21">
        <v>7.1162999999999998</v>
      </c>
      <c r="H209" s="21">
        <v>1.67</v>
      </c>
      <c r="I209" s="21">
        <v>5.75</v>
      </c>
      <c r="J209" s="21">
        <v>6.44</v>
      </c>
      <c r="K209" s="21">
        <v>2.0579000000000001</v>
      </c>
      <c r="L209" s="21">
        <v>3.2800000000000002</v>
      </c>
      <c r="M209" s="21">
        <v>50.4</v>
      </c>
      <c r="N209" s="21">
        <v>1493.99</v>
      </c>
      <c r="O209" s="21" t="s">
        <v>37</v>
      </c>
      <c r="P209" s="21">
        <v>111670</v>
      </c>
      <c r="Q209" s="21">
        <v>7740.36</v>
      </c>
      <c r="R209" s="21">
        <v>25707.93</v>
      </c>
      <c r="S209" s="21">
        <v>-0.46899999999999997</v>
      </c>
      <c r="T209">
        <v>3.5148999999999999</v>
      </c>
      <c r="U209">
        <v>6.82</v>
      </c>
      <c r="V209">
        <v>267.2</v>
      </c>
    </row>
    <row r="210" spans="1:22" x14ac:dyDescent="0.25">
      <c r="A210" s="40">
        <v>43749</v>
      </c>
      <c r="B210" s="21" t="s">
        <v>37</v>
      </c>
      <c r="C210" s="21">
        <v>3569.92</v>
      </c>
      <c r="D210" s="21">
        <v>103831.9</v>
      </c>
      <c r="E210" s="21">
        <v>1.1042000000000001</v>
      </c>
      <c r="F210" s="21">
        <v>4.1097999999999999</v>
      </c>
      <c r="G210" s="21">
        <v>7.0883000000000003</v>
      </c>
      <c r="H210" s="21">
        <v>1.7309999999999999</v>
      </c>
      <c r="I210" s="21">
        <v>5.59</v>
      </c>
      <c r="J210" s="21">
        <v>6.25</v>
      </c>
      <c r="K210" s="21">
        <v>1.9752999999999998</v>
      </c>
      <c r="L210" s="21">
        <v>3.2</v>
      </c>
      <c r="M210" s="21">
        <v>51.46</v>
      </c>
      <c r="N210" s="21">
        <v>1489.01</v>
      </c>
      <c r="O210" s="21" t="s">
        <v>37</v>
      </c>
      <c r="P210" s="21">
        <v>113500</v>
      </c>
      <c r="Q210" s="21">
        <v>7843.88</v>
      </c>
      <c r="R210" s="21">
        <v>26308.44</v>
      </c>
      <c r="S210" s="21">
        <v>-0.442</v>
      </c>
      <c r="T210">
        <v>3.4306000000000001</v>
      </c>
      <c r="U210">
        <v>6.62</v>
      </c>
      <c r="V210">
        <v>268.89999999999998</v>
      </c>
    </row>
    <row r="211" spans="1:22" x14ac:dyDescent="0.25">
      <c r="A211" s="40">
        <v>43752</v>
      </c>
      <c r="B211" s="21" t="s">
        <v>37</v>
      </c>
      <c r="C211" s="21">
        <v>3556.26</v>
      </c>
      <c r="D211" s="21">
        <v>104301.6</v>
      </c>
      <c r="E211" s="21">
        <v>1.1027</v>
      </c>
      <c r="F211" s="21">
        <v>4.1262999999999996</v>
      </c>
      <c r="G211" s="21">
        <v>7.0674999999999999</v>
      </c>
      <c r="H211" s="21">
        <v>1.7309999999999999</v>
      </c>
      <c r="I211" s="21">
        <v>5.55</v>
      </c>
      <c r="J211" s="21">
        <v>6.24</v>
      </c>
      <c r="K211" s="21">
        <v>1.9</v>
      </c>
      <c r="L211" s="21">
        <v>3.1657999999999999</v>
      </c>
      <c r="M211" s="21">
        <v>51.11</v>
      </c>
      <c r="N211" s="21">
        <v>1493.21</v>
      </c>
      <c r="O211" s="21" t="s">
        <v>37</v>
      </c>
      <c r="P211" s="21">
        <v>113846</v>
      </c>
      <c r="Q211" s="21">
        <v>7842.33</v>
      </c>
      <c r="R211" s="21">
        <v>26521.85</v>
      </c>
      <c r="S211" s="21">
        <v>-0.45700000000000002</v>
      </c>
      <c r="T211">
        <v>3.41</v>
      </c>
      <c r="U211">
        <v>6.6</v>
      </c>
      <c r="V211">
        <v>269.5</v>
      </c>
    </row>
    <row r="212" spans="1:22" x14ac:dyDescent="0.25">
      <c r="A212" s="40">
        <v>43753</v>
      </c>
      <c r="B212" s="21" t="s">
        <v>37</v>
      </c>
      <c r="C212" s="21">
        <v>3598.65</v>
      </c>
      <c r="D212" s="21">
        <v>104489.60000000001</v>
      </c>
      <c r="E212" s="21">
        <v>1.1032999999999999</v>
      </c>
      <c r="F212" s="21">
        <v>4.1802999999999999</v>
      </c>
      <c r="G212" s="21">
        <v>7.0816999999999997</v>
      </c>
      <c r="H212" s="21">
        <v>1.7730000000000001</v>
      </c>
      <c r="I212" s="21">
        <v>5.63</v>
      </c>
      <c r="J212" s="21">
        <v>6.32</v>
      </c>
      <c r="K212" s="21">
        <v>1.9300000000000002</v>
      </c>
      <c r="L212" s="21">
        <v>3.1939000000000002</v>
      </c>
      <c r="M212" s="21">
        <v>50.38</v>
      </c>
      <c r="N212" s="21">
        <v>1481.01</v>
      </c>
      <c r="O212" s="21" t="s">
        <v>37</v>
      </c>
      <c r="P212" s="21">
        <v>114140</v>
      </c>
      <c r="Q212" s="21">
        <v>7942.85</v>
      </c>
      <c r="R212" s="21">
        <v>26503.93</v>
      </c>
      <c r="S212" s="21">
        <v>-0.41699999999999998</v>
      </c>
      <c r="T212">
        <v>3.4394999999999998</v>
      </c>
      <c r="U212">
        <v>6.6899999999999995</v>
      </c>
      <c r="V212">
        <v>267.64999999999998</v>
      </c>
    </row>
    <row r="213" spans="1:22" x14ac:dyDescent="0.25">
      <c r="A213" s="40">
        <v>43754</v>
      </c>
      <c r="B213" s="21" t="s">
        <v>37</v>
      </c>
      <c r="C213" s="21">
        <v>3599.25</v>
      </c>
      <c r="D213" s="21">
        <v>105422.8</v>
      </c>
      <c r="E213" s="21">
        <v>1.1072</v>
      </c>
      <c r="F213" s="21">
        <v>4.1543999999999999</v>
      </c>
      <c r="G213" s="21">
        <v>7.0933000000000002</v>
      </c>
      <c r="H213" s="21">
        <v>1.74</v>
      </c>
      <c r="I213" s="21">
        <v>5.5</v>
      </c>
      <c r="J213" s="21">
        <v>6.21</v>
      </c>
      <c r="K213" s="21">
        <v>1.8165</v>
      </c>
      <c r="L213" s="21">
        <v>3.13</v>
      </c>
      <c r="M213" s="21">
        <v>50.6</v>
      </c>
      <c r="N213" s="21">
        <v>1490.13</v>
      </c>
      <c r="O213" s="21" t="s">
        <v>37</v>
      </c>
      <c r="P213" s="21">
        <v>114945</v>
      </c>
      <c r="Q213" s="21">
        <v>7920.21</v>
      </c>
      <c r="R213" s="21">
        <v>26664.28</v>
      </c>
      <c r="S213" s="21">
        <v>-0.38700000000000001</v>
      </c>
      <c r="T213">
        <v>3.4066999999999998</v>
      </c>
      <c r="U213">
        <v>6.58</v>
      </c>
      <c r="V213">
        <v>265.45</v>
      </c>
    </row>
    <row r="214" spans="1:22" x14ac:dyDescent="0.25">
      <c r="A214" s="40">
        <v>43755</v>
      </c>
      <c r="B214" s="21" t="s">
        <v>37</v>
      </c>
      <c r="C214" s="21">
        <v>3588.62</v>
      </c>
      <c r="D214" s="21">
        <v>105015.8</v>
      </c>
      <c r="E214" s="21">
        <v>1.1125</v>
      </c>
      <c r="F214" s="21">
        <v>4.1641000000000004</v>
      </c>
      <c r="G214" s="21">
        <v>7.0774999999999997</v>
      </c>
      <c r="H214" s="21">
        <v>1.7530000000000001</v>
      </c>
      <c r="I214" s="21">
        <v>5.43</v>
      </c>
      <c r="J214" s="21">
        <v>6.1</v>
      </c>
      <c r="K214" s="21">
        <v>1.7469000000000001</v>
      </c>
      <c r="L214" s="21">
        <v>3.07</v>
      </c>
      <c r="M214" s="21">
        <v>50.64</v>
      </c>
      <c r="N214" s="21">
        <v>1491.87</v>
      </c>
      <c r="O214" s="21" t="s">
        <v>37</v>
      </c>
      <c r="P214" s="21">
        <v>114299</v>
      </c>
      <c r="Q214" s="21">
        <v>7942.14</v>
      </c>
      <c r="R214" s="21">
        <v>26848.49</v>
      </c>
      <c r="S214" s="21">
        <v>-0.40799999999999997</v>
      </c>
      <c r="T214">
        <v>3.36</v>
      </c>
      <c r="U214">
        <v>6.48</v>
      </c>
      <c r="V214">
        <v>266.10000000000002</v>
      </c>
    </row>
    <row r="215" spans="1:22" x14ac:dyDescent="0.25">
      <c r="A215" s="40">
        <v>43756</v>
      </c>
      <c r="B215" s="21" t="s">
        <v>37</v>
      </c>
      <c r="C215" s="21">
        <v>3579.41</v>
      </c>
      <c r="D215" s="21">
        <v>104728.9</v>
      </c>
      <c r="E215" s="21">
        <v>1.1167</v>
      </c>
      <c r="F215" s="21">
        <v>4.1127000000000002</v>
      </c>
      <c r="G215" s="21">
        <v>7.0816999999999997</v>
      </c>
      <c r="H215" s="21">
        <v>1.7549999999999999</v>
      </c>
      <c r="I215" s="21">
        <v>5.43</v>
      </c>
      <c r="J215" s="21">
        <v>6.12</v>
      </c>
      <c r="K215" s="21">
        <v>1.75</v>
      </c>
      <c r="L215" s="21">
        <v>3.05</v>
      </c>
      <c r="M215" s="21">
        <v>50.47</v>
      </c>
      <c r="N215" s="21">
        <v>1490.05</v>
      </c>
      <c r="O215" s="21" t="s">
        <v>37</v>
      </c>
      <c r="P215" s="21">
        <v>113884</v>
      </c>
      <c r="Q215" s="21">
        <v>7868.49</v>
      </c>
      <c r="R215" s="21">
        <v>26719.58</v>
      </c>
      <c r="S215" s="21">
        <v>-0.38200000000000001</v>
      </c>
      <c r="T215">
        <v>3.3551000000000002</v>
      </c>
      <c r="U215">
        <v>6.48</v>
      </c>
      <c r="V215">
        <v>269.60000000000002</v>
      </c>
    </row>
    <row r="216" spans="1:22" x14ac:dyDescent="0.25">
      <c r="A216" s="40">
        <v>43759</v>
      </c>
      <c r="B216" s="21" t="s">
        <v>37</v>
      </c>
      <c r="C216" s="21">
        <v>3600.08</v>
      </c>
      <c r="D216" s="21">
        <v>106022.3</v>
      </c>
      <c r="E216" s="21">
        <v>1.115</v>
      </c>
      <c r="F216" s="21">
        <v>4.1295999999999999</v>
      </c>
      <c r="G216" s="21">
        <v>7.0759999999999996</v>
      </c>
      <c r="H216" s="21">
        <v>1.8010000000000002</v>
      </c>
      <c r="I216" s="21">
        <v>5.42</v>
      </c>
      <c r="J216" s="21">
        <v>6.11</v>
      </c>
      <c r="K216" s="21">
        <v>1.7444</v>
      </c>
      <c r="L216" s="21">
        <v>3.05</v>
      </c>
      <c r="M216" s="21">
        <v>50.57</v>
      </c>
      <c r="N216" s="21">
        <v>1484.5</v>
      </c>
      <c r="O216" s="21" t="s">
        <v>37</v>
      </c>
      <c r="P216" s="21">
        <v>115264</v>
      </c>
      <c r="Q216" s="21">
        <v>7940.33</v>
      </c>
      <c r="R216" s="21">
        <v>26725.68</v>
      </c>
      <c r="S216" s="21">
        <v>-0.34399999999999997</v>
      </c>
      <c r="T216">
        <v>3.3540999999999999</v>
      </c>
      <c r="U216">
        <v>6.48</v>
      </c>
      <c r="V216">
        <v>270.7</v>
      </c>
    </row>
    <row r="217" spans="1:22" x14ac:dyDescent="0.25">
      <c r="A217" s="40">
        <v>43760</v>
      </c>
      <c r="B217" s="21" t="s">
        <v>37</v>
      </c>
      <c r="C217" s="21">
        <v>3604.82</v>
      </c>
      <c r="D217" s="21">
        <v>107381.1</v>
      </c>
      <c r="E217" s="21">
        <v>1.1125</v>
      </c>
      <c r="F217" s="21">
        <v>4.0830000000000002</v>
      </c>
      <c r="G217" s="21">
        <v>7.0769000000000002</v>
      </c>
      <c r="H217" s="21">
        <v>1.762</v>
      </c>
      <c r="I217" s="21">
        <v>5.52</v>
      </c>
      <c r="J217" s="21">
        <v>6.2</v>
      </c>
      <c r="K217" s="21">
        <v>1.81</v>
      </c>
      <c r="L217" s="21">
        <v>3.08</v>
      </c>
      <c r="M217" s="21">
        <v>50.84</v>
      </c>
      <c r="N217" s="21">
        <v>1487.68</v>
      </c>
      <c r="O217" s="21" t="s">
        <v>37</v>
      </c>
      <c r="P217" s="21">
        <v>116900</v>
      </c>
      <c r="Q217" s="21">
        <v>7874.62</v>
      </c>
      <c r="R217" s="21">
        <v>26786.2</v>
      </c>
      <c r="S217" s="21">
        <v>-0.36799999999999999</v>
      </c>
      <c r="T217">
        <v>3.38</v>
      </c>
      <c r="U217">
        <v>6.5600000000000005</v>
      </c>
      <c r="V217">
        <v>270</v>
      </c>
    </row>
    <row r="218" spans="1:22" x14ac:dyDescent="0.25">
      <c r="A218" s="40">
        <v>43761</v>
      </c>
      <c r="B218" s="21" t="s">
        <v>37</v>
      </c>
      <c r="C218" s="21">
        <v>3606.89</v>
      </c>
      <c r="D218" s="21">
        <v>107543.6</v>
      </c>
      <c r="E218" s="21">
        <v>1.113</v>
      </c>
      <c r="F218" s="21">
        <v>4.0364000000000004</v>
      </c>
      <c r="G218" s="21">
        <v>7.0650000000000004</v>
      </c>
      <c r="H218" s="21">
        <v>1.7650000000000001</v>
      </c>
      <c r="I218" s="21">
        <v>5.46</v>
      </c>
      <c r="J218" s="21">
        <v>6.13</v>
      </c>
      <c r="K218" s="21">
        <v>1.7521</v>
      </c>
      <c r="L218" s="21">
        <v>3.04</v>
      </c>
      <c r="M218" s="21">
        <v>51.56</v>
      </c>
      <c r="N218" s="21">
        <v>1492.12</v>
      </c>
      <c r="O218" s="21" t="s">
        <v>37</v>
      </c>
      <c r="P218" s="21">
        <v>116995</v>
      </c>
      <c r="Q218" s="21">
        <v>7889.47</v>
      </c>
      <c r="R218" s="21">
        <v>26566.73</v>
      </c>
      <c r="S218" s="21">
        <v>-0.39400000000000002</v>
      </c>
      <c r="T218">
        <v>3.343</v>
      </c>
      <c r="U218">
        <v>6.49</v>
      </c>
      <c r="V218">
        <v>273.05</v>
      </c>
    </row>
    <row r="219" spans="1:22" x14ac:dyDescent="0.25">
      <c r="A219" s="40">
        <v>43762</v>
      </c>
      <c r="B219" s="21" t="s">
        <v>37</v>
      </c>
      <c r="C219" s="21">
        <v>3621.37</v>
      </c>
      <c r="D219" s="21">
        <v>106986.1</v>
      </c>
      <c r="E219" s="21">
        <v>1.1104000000000001</v>
      </c>
      <c r="F219" s="21">
        <v>4.0429000000000004</v>
      </c>
      <c r="G219" s="21">
        <v>7.069</v>
      </c>
      <c r="H219" s="21">
        <v>1.7669999999999999</v>
      </c>
      <c r="I219" s="21">
        <v>5.48</v>
      </c>
      <c r="J219" s="21">
        <v>6.15</v>
      </c>
      <c r="K219" s="21">
        <v>1.7551999999999999</v>
      </c>
      <c r="L219" s="21">
        <v>3.05</v>
      </c>
      <c r="M219" s="21">
        <v>51.72</v>
      </c>
      <c r="N219" s="21">
        <v>1503.98</v>
      </c>
      <c r="O219" s="21" t="s">
        <v>37</v>
      </c>
      <c r="P219" s="21">
        <v>116442</v>
      </c>
      <c r="Q219" s="21">
        <v>7966.72</v>
      </c>
      <c r="R219" s="21">
        <v>26797.95</v>
      </c>
      <c r="S219" s="21">
        <v>-0.40400000000000003</v>
      </c>
      <c r="T219">
        <v>3.35</v>
      </c>
      <c r="U219">
        <v>6.53</v>
      </c>
      <c r="V219">
        <v>272.8</v>
      </c>
    </row>
    <row r="220" spans="1:22" x14ac:dyDescent="0.25">
      <c r="A220" s="40">
        <v>43763</v>
      </c>
      <c r="B220" s="21" t="s">
        <v>37</v>
      </c>
      <c r="C220" s="21">
        <v>3624.68</v>
      </c>
      <c r="D220" s="21">
        <v>107363.8</v>
      </c>
      <c r="E220" s="21">
        <v>1.1080000000000001</v>
      </c>
      <c r="F220" s="21">
        <v>4.0030999999999999</v>
      </c>
      <c r="G220" s="21">
        <v>7.0654000000000003</v>
      </c>
      <c r="H220" s="21">
        <v>1.796</v>
      </c>
      <c r="I220" s="21">
        <v>5.41</v>
      </c>
      <c r="J220" s="21">
        <v>6.07</v>
      </c>
      <c r="K220" s="21">
        <v>1.6953</v>
      </c>
      <c r="L220" s="21">
        <v>2.9990000000000001</v>
      </c>
      <c r="M220" s="21">
        <v>52.08</v>
      </c>
      <c r="N220" s="21">
        <v>1504.63</v>
      </c>
      <c r="O220" s="21" t="s">
        <v>37</v>
      </c>
      <c r="P220" s="21">
        <v>116767</v>
      </c>
      <c r="Q220" s="21">
        <v>8029.22</v>
      </c>
      <c r="R220" s="21">
        <v>26667.39</v>
      </c>
      <c r="S220" s="21">
        <v>-0.36199999999999999</v>
      </c>
      <c r="T220">
        <v>3.3104</v>
      </c>
      <c r="U220">
        <v>6.45</v>
      </c>
      <c r="V220">
        <v>273.45</v>
      </c>
    </row>
    <row r="221" spans="1:22" x14ac:dyDescent="0.25">
      <c r="A221" s="40">
        <v>43766</v>
      </c>
      <c r="B221" s="21" t="s">
        <v>37</v>
      </c>
      <c r="C221" s="21">
        <v>3625.69</v>
      </c>
      <c r="D221" s="21">
        <v>108187.1</v>
      </c>
      <c r="E221" s="21">
        <v>1.1100000000000001</v>
      </c>
      <c r="F221" s="21">
        <v>3.9925000000000002</v>
      </c>
      <c r="G221" s="21">
        <v>7.0682999999999998</v>
      </c>
      <c r="H221" s="21">
        <v>1.843</v>
      </c>
      <c r="I221" s="21">
        <v>5.37</v>
      </c>
      <c r="J221" s="21">
        <v>6.03</v>
      </c>
      <c r="K221" s="21">
        <v>1.65</v>
      </c>
      <c r="L221" s="21">
        <v>2.9699999999999998</v>
      </c>
      <c r="M221" s="21">
        <v>51.68</v>
      </c>
      <c r="N221" s="21">
        <v>1492.51</v>
      </c>
      <c r="O221" s="21" t="s">
        <v>37</v>
      </c>
      <c r="P221" s="21">
        <v>117393</v>
      </c>
      <c r="Q221" s="21">
        <v>8110.67</v>
      </c>
      <c r="R221" s="21">
        <v>26891.26</v>
      </c>
      <c r="S221" s="21">
        <v>-0.33200000000000002</v>
      </c>
      <c r="T221">
        <v>3.2968000000000002</v>
      </c>
      <c r="U221">
        <v>6.4</v>
      </c>
      <c r="V221">
        <v>274.25</v>
      </c>
    </row>
    <row r="222" spans="1:22" x14ac:dyDescent="0.25">
      <c r="A222" s="40">
        <v>43767</v>
      </c>
      <c r="B222" s="21" t="s">
        <v>37</v>
      </c>
      <c r="C222" s="21">
        <v>3622.09</v>
      </c>
      <c r="D222" s="21">
        <v>107556.3</v>
      </c>
      <c r="E222" s="21">
        <v>1.1112</v>
      </c>
      <c r="F222" s="21">
        <v>3.9992000000000001</v>
      </c>
      <c r="G222" s="21">
        <v>7.0658000000000003</v>
      </c>
      <c r="H222" s="21">
        <v>1.839</v>
      </c>
      <c r="I222" s="21">
        <v>5.36</v>
      </c>
      <c r="J222" s="21">
        <v>6.05</v>
      </c>
      <c r="K222" s="21">
        <v>1.5916000000000001</v>
      </c>
      <c r="L222" s="21">
        <v>2.94</v>
      </c>
      <c r="M222" s="21">
        <v>51.69</v>
      </c>
      <c r="N222" s="21">
        <v>1487.72</v>
      </c>
      <c r="O222" s="21" t="s">
        <v>37</v>
      </c>
      <c r="P222" s="21">
        <v>116645</v>
      </c>
      <c r="Q222" s="21">
        <v>8047.51</v>
      </c>
      <c r="R222" s="21">
        <v>26786.76</v>
      </c>
      <c r="S222" s="21">
        <v>-0.35099999999999998</v>
      </c>
      <c r="T222">
        <v>3.2999000000000001</v>
      </c>
      <c r="U222">
        <v>6.44</v>
      </c>
      <c r="V222">
        <v>274.85000000000002</v>
      </c>
    </row>
    <row r="223" spans="1:22" x14ac:dyDescent="0.25">
      <c r="A223" s="40">
        <v>43768</v>
      </c>
      <c r="B223" s="21" t="s">
        <v>37</v>
      </c>
      <c r="C223" s="21">
        <v>3620.29</v>
      </c>
      <c r="D223" s="21">
        <v>108407.5</v>
      </c>
      <c r="E223" s="21">
        <v>1.1151</v>
      </c>
      <c r="F223" s="21">
        <v>3.992</v>
      </c>
      <c r="G223" s="21">
        <v>7.0552999999999999</v>
      </c>
      <c r="H223" s="21">
        <v>1.772</v>
      </c>
      <c r="I223" s="21">
        <v>5.35</v>
      </c>
      <c r="J223" s="21">
        <v>6.03</v>
      </c>
      <c r="K223" s="21">
        <v>1.5375999999999999</v>
      </c>
      <c r="L223" s="21">
        <v>2.9</v>
      </c>
      <c r="M223" s="21">
        <v>50.76</v>
      </c>
      <c r="N223" s="21">
        <v>1495.66</v>
      </c>
      <c r="O223" s="21" t="s">
        <v>37</v>
      </c>
      <c r="P223" s="21">
        <v>117596</v>
      </c>
      <c r="Q223" s="21">
        <v>8083.11</v>
      </c>
      <c r="R223" s="21">
        <v>26667.71</v>
      </c>
      <c r="S223" s="21">
        <v>-0.35399999999999998</v>
      </c>
      <c r="T223">
        <v>3.2869000000000002</v>
      </c>
      <c r="U223">
        <v>6.43</v>
      </c>
      <c r="V223">
        <v>274.14999999999998</v>
      </c>
    </row>
    <row r="224" spans="1:22" x14ac:dyDescent="0.25">
      <c r="A224" s="40">
        <v>43769</v>
      </c>
      <c r="B224" s="21" t="s">
        <v>37</v>
      </c>
      <c r="C224" s="21">
        <v>3604.41</v>
      </c>
      <c r="D224" s="21">
        <v>107219.8</v>
      </c>
      <c r="E224" s="21">
        <v>1.1152</v>
      </c>
      <c r="F224" s="21">
        <v>4.0183</v>
      </c>
      <c r="G224" s="21">
        <v>7.0391000000000004</v>
      </c>
      <c r="H224" s="21">
        <v>1.6919999999999999</v>
      </c>
      <c r="I224" s="21">
        <v>5.41</v>
      </c>
      <c r="J224" s="21">
        <v>6.03</v>
      </c>
      <c r="K224" s="21">
        <v>1.6082999999999998</v>
      </c>
      <c r="L224" s="21">
        <v>2.8650000000000002</v>
      </c>
      <c r="M224" s="21">
        <v>50.49</v>
      </c>
      <c r="N224" s="21">
        <v>1512.99</v>
      </c>
      <c r="O224" s="21" t="s">
        <v>37</v>
      </c>
      <c r="P224" s="21">
        <v>116647</v>
      </c>
      <c r="Q224" s="21">
        <v>8083.83</v>
      </c>
      <c r="R224" s="21">
        <v>26906.720000000001</v>
      </c>
      <c r="S224" s="21">
        <v>-0.40699999999999997</v>
      </c>
      <c r="T224">
        <v>3.2644000000000002</v>
      </c>
      <c r="U224">
        <v>6.39</v>
      </c>
      <c r="V224">
        <v>269.64999999999998</v>
      </c>
    </row>
    <row r="225" spans="1:22" x14ac:dyDescent="0.25">
      <c r="A225" s="40">
        <v>43770</v>
      </c>
      <c r="B225" s="21" t="s">
        <v>37</v>
      </c>
      <c r="C225" s="21">
        <v>3623.74</v>
      </c>
      <c r="D225" s="21">
        <v>108195.6</v>
      </c>
      <c r="E225" s="21">
        <v>1.1166</v>
      </c>
      <c r="F225" s="21">
        <v>3.9914000000000001</v>
      </c>
      <c r="G225" s="21">
        <v>7.0369999999999999</v>
      </c>
      <c r="H225" s="21">
        <v>1.7109999999999999</v>
      </c>
      <c r="I225" s="21">
        <v>5.37</v>
      </c>
      <c r="J225" s="21">
        <v>5.98</v>
      </c>
      <c r="K225" s="21">
        <v>1.5899999999999999</v>
      </c>
      <c r="L225" s="21">
        <v>2.83</v>
      </c>
      <c r="M225" s="21">
        <v>52.09</v>
      </c>
      <c r="N225" s="21">
        <v>1514.34</v>
      </c>
      <c r="O225" s="21" t="s">
        <v>37</v>
      </c>
      <c r="P225" s="21">
        <v>117574</v>
      </c>
      <c r="Q225" s="21">
        <v>8161.17</v>
      </c>
      <c r="R225" s="21">
        <v>27100.76</v>
      </c>
      <c r="S225" s="21">
        <v>-0.38200000000000001</v>
      </c>
      <c r="T225">
        <v>3.23</v>
      </c>
      <c r="U225">
        <v>6.33</v>
      </c>
      <c r="V225">
        <v>270.64999999999998</v>
      </c>
    </row>
    <row r="226" spans="1:22" x14ac:dyDescent="0.25">
      <c r="A226" s="40">
        <v>43773</v>
      </c>
      <c r="B226" s="21" t="s">
        <v>37</v>
      </c>
      <c r="C226" s="21">
        <v>3665.21</v>
      </c>
      <c r="D226" s="21">
        <v>108779.3</v>
      </c>
      <c r="E226" s="21">
        <v>1.1128</v>
      </c>
      <c r="F226" s="21">
        <v>4.0172999999999996</v>
      </c>
      <c r="G226" s="21">
        <v>7.0304000000000002</v>
      </c>
      <c r="H226" s="21">
        <v>1.778</v>
      </c>
      <c r="I226" s="21">
        <v>5.42</v>
      </c>
      <c r="J226" s="21">
        <v>5.99</v>
      </c>
      <c r="K226" s="21">
        <v>1.6400000000000001</v>
      </c>
      <c r="L226" s="21">
        <v>2.83</v>
      </c>
      <c r="M226" s="21">
        <v>51.92</v>
      </c>
      <c r="N226" s="21">
        <v>1509.82</v>
      </c>
      <c r="O226" s="21" t="s">
        <v>37</v>
      </c>
      <c r="P226" s="21">
        <v>118125</v>
      </c>
      <c r="Q226" s="21">
        <v>8210.66</v>
      </c>
      <c r="R226" s="21">
        <v>27547.3</v>
      </c>
      <c r="S226" s="21">
        <v>-0.35099999999999998</v>
      </c>
      <c r="T226">
        <v>3.23</v>
      </c>
      <c r="U226">
        <v>6.34</v>
      </c>
      <c r="V226">
        <v>272.85000000000002</v>
      </c>
    </row>
    <row r="227" spans="1:22" x14ac:dyDescent="0.25">
      <c r="A227" s="40">
        <v>43774</v>
      </c>
      <c r="B227" s="21" t="s">
        <v>37</v>
      </c>
      <c r="C227" s="21">
        <v>3676.52</v>
      </c>
      <c r="D227" s="21">
        <v>108719</v>
      </c>
      <c r="E227" s="21">
        <v>1.1074999999999999</v>
      </c>
      <c r="F227" s="21">
        <v>3.9925999999999999</v>
      </c>
      <c r="G227" s="21">
        <v>7.0096999999999996</v>
      </c>
      <c r="H227" s="21">
        <v>1.859</v>
      </c>
      <c r="I227" s="21">
        <v>5.47</v>
      </c>
      <c r="J227" s="21">
        <v>6.02</v>
      </c>
      <c r="K227" s="21">
        <v>1.6600000000000001</v>
      </c>
      <c r="L227" s="21">
        <v>2.8350999999999997</v>
      </c>
      <c r="M227" s="21">
        <v>52.3</v>
      </c>
      <c r="N227" s="21">
        <v>1483.61</v>
      </c>
      <c r="O227" s="21" t="s">
        <v>37</v>
      </c>
      <c r="P227" s="21">
        <v>118065</v>
      </c>
      <c r="Q227" s="21">
        <v>8210.18</v>
      </c>
      <c r="R227" s="21">
        <v>27683.4</v>
      </c>
      <c r="S227" s="21">
        <v>-0.309</v>
      </c>
      <c r="T227">
        <v>3.2393999999999998</v>
      </c>
      <c r="U227">
        <v>6.34</v>
      </c>
      <c r="V227">
        <v>275.60000000000002</v>
      </c>
    </row>
    <row r="228" spans="1:22" x14ac:dyDescent="0.25">
      <c r="A228" s="40">
        <v>43775</v>
      </c>
      <c r="B228" s="21" t="s">
        <v>37</v>
      </c>
      <c r="C228" s="21">
        <v>3688.74</v>
      </c>
      <c r="D228" s="21">
        <v>108360.2</v>
      </c>
      <c r="E228" s="21">
        <v>1.1066</v>
      </c>
      <c r="F228" s="21">
        <v>4.0747999999999998</v>
      </c>
      <c r="G228" s="21">
        <v>6.9981</v>
      </c>
      <c r="H228" s="21">
        <v>1.829</v>
      </c>
      <c r="I228" s="21">
        <v>5.57</v>
      </c>
      <c r="J228" s="21">
        <v>6.14</v>
      </c>
      <c r="K228" s="21">
        <v>1.6800000000000002</v>
      </c>
      <c r="L228" s="21">
        <v>2.91</v>
      </c>
      <c r="M228" s="21">
        <v>51.35</v>
      </c>
      <c r="N228" s="21">
        <v>1490.57</v>
      </c>
      <c r="O228" s="21" t="s">
        <v>37</v>
      </c>
      <c r="P228" s="21">
        <v>117901</v>
      </c>
      <c r="Q228" s="21">
        <v>8196.0300000000007</v>
      </c>
      <c r="R228" s="21">
        <v>27688.639999999999</v>
      </c>
      <c r="S228" s="21">
        <v>-0.33300000000000002</v>
      </c>
      <c r="T228">
        <v>3.29</v>
      </c>
      <c r="U228">
        <v>6.47</v>
      </c>
      <c r="V228">
        <v>272.3</v>
      </c>
    </row>
    <row r="229" spans="1:22" x14ac:dyDescent="0.25">
      <c r="A229" s="40">
        <v>43776</v>
      </c>
      <c r="B229" s="21" t="s">
        <v>37</v>
      </c>
      <c r="C229" s="21">
        <v>3706.68</v>
      </c>
      <c r="D229" s="21">
        <v>109580.6</v>
      </c>
      <c r="E229" s="21">
        <v>1.105</v>
      </c>
      <c r="F229" s="21">
        <v>4.101</v>
      </c>
      <c r="G229" s="21">
        <v>6.9783999999999997</v>
      </c>
      <c r="H229" s="21">
        <v>1.9180000000000001</v>
      </c>
      <c r="I229" s="21">
        <v>5.62</v>
      </c>
      <c r="J229" s="21">
        <v>6.21</v>
      </c>
      <c r="K229" s="21">
        <v>1.7109000000000001</v>
      </c>
      <c r="L229" s="21">
        <v>2.9546000000000001</v>
      </c>
      <c r="M229" s="21">
        <v>51.78</v>
      </c>
      <c r="N229" s="21">
        <v>1468.48</v>
      </c>
      <c r="O229" s="21" t="s">
        <v>37</v>
      </c>
      <c r="P229" s="21">
        <v>119228</v>
      </c>
      <c r="Q229" s="21">
        <v>8219.65</v>
      </c>
      <c r="R229" s="21">
        <v>27847.23</v>
      </c>
      <c r="S229" s="21">
        <v>-0.23300000000000001</v>
      </c>
      <c r="T229">
        <v>3.3317000000000001</v>
      </c>
      <c r="U229">
        <v>6.54</v>
      </c>
      <c r="V229">
        <v>278.3</v>
      </c>
    </row>
    <row r="230" spans="1:22" x14ac:dyDescent="0.25">
      <c r="A230" s="40">
        <v>43777</v>
      </c>
      <c r="B230" s="21" t="s">
        <v>37</v>
      </c>
      <c r="C230" s="21">
        <v>3699.65</v>
      </c>
      <c r="D230" s="21">
        <v>107629</v>
      </c>
      <c r="E230" s="21">
        <v>1.1017999999999999</v>
      </c>
      <c r="F230" s="21">
        <v>4.1676000000000002</v>
      </c>
      <c r="G230" s="21">
        <v>6.9958999999999998</v>
      </c>
      <c r="H230" s="21">
        <v>1.9430000000000001</v>
      </c>
      <c r="I230" s="21">
        <v>5.66</v>
      </c>
      <c r="J230" s="21">
        <v>6.25</v>
      </c>
      <c r="K230" s="21">
        <v>1.73</v>
      </c>
      <c r="L230" s="21">
        <v>2.99</v>
      </c>
      <c r="M230" s="21">
        <v>52.09</v>
      </c>
      <c r="N230" s="21">
        <v>1459</v>
      </c>
      <c r="O230" s="21" t="s">
        <v>37</v>
      </c>
      <c r="P230" s="21">
        <v>117046</v>
      </c>
      <c r="Q230" s="21">
        <v>8255.89</v>
      </c>
      <c r="R230" s="21">
        <v>27651.14</v>
      </c>
      <c r="S230" s="21">
        <v>-0.26300000000000001</v>
      </c>
      <c r="T230">
        <v>3.4020000000000001</v>
      </c>
      <c r="U230">
        <v>6.58</v>
      </c>
      <c r="V230">
        <v>274.14999999999998</v>
      </c>
    </row>
    <row r="231" spans="1:22" x14ac:dyDescent="0.25">
      <c r="A231" s="40">
        <v>43780</v>
      </c>
      <c r="B231" s="21" t="s">
        <v>37</v>
      </c>
      <c r="C231" s="21">
        <v>3696.82</v>
      </c>
      <c r="D231" s="21">
        <v>108367.4</v>
      </c>
      <c r="E231" s="21">
        <v>1.1032999999999999</v>
      </c>
      <c r="F231" s="21">
        <v>4.1478000000000002</v>
      </c>
      <c r="G231" s="21">
        <v>7.0103</v>
      </c>
      <c r="H231" s="21">
        <v>1.9430000000000001</v>
      </c>
      <c r="I231" s="21">
        <v>5.58</v>
      </c>
      <c r="J231" s="21">
        <v>6.2</v>
      </c>
      <c r="K231" s="21">
        <v>1.6768999999999998</v>
      </c>
      <c r="L231" s="21">
        <v>3.0078</v>
      </c>
      <c r="M231" s="21">
        <v>52.04</v>
      </c>
      <c r="N231" s="21">
        <v>1455.86</v>
      </c>
      <c r="O231" s="21" t="s">
        <v>37</v>
      </c>
      <c r="P231" s="21">
        <v>117920</v>
      </c>
      <c r="Q231" s="21">
        <v>8241.91</v>
      </c>
      <c r="R231" s="21">
        <v>26926.55</v>
      </c>
      <c r="S231" s="21">
        <v>-0.245</v>
      </c>
      <c r="T231">
        <v>3.4081999999999999</v>
      </c>
      <c r="U231">
        <v>6.54</v>
      </c>
      <c r="V231">
        <v>272.64999999999998</v>
      </c>
    </row>
    <row r="232" spans="1:22" x14ac:dyDescent="0.25">
      <c r="A232" s="40">
        <v>43781</v>
      </c>
      <c r="B232" s="21" t="s">
        <v>37</v>
      </c>
      <c r="C232" s="21">
        <v>3712.2</v>
      </c>
      <c r="D232" s="21">
        <v>106751.1</v>
      </c>
      <c r="E232" s="21">
        <v>1.1009</v>
      </c>
      <c r="F232" s="21">
        <v>4.1642000000000001</v>
      </c>
      <c r="G232" s="21">
        <v>7.0079000000000002</v>
      </c>
      <c r="H232" s="21">
        <v>1.9359999999999999</v>
      </c>
      <c r="I232" s="21">
        <v>5.7</v>
      </c>
      <c r="J232" s="21">
        <v>6.35</v>
      </c>
      <c r="K232" s="21">
        <v>1.7298</v>
      </c>
      <c r="L232" s="21">
        <v>3.0629</v>
      </c>
      <c r="M232" s="21">
        <v>52.16</v>
      </c>
      <c r="N232" s="21">
        <v>1456.32</v>
      </c>
      <c r="O232" s="21" t="s">
        <v>37</v>
      </c>
      <c r="P232" s="21">
        <v>116282</v>
      </c>
      <c r="Q232" s="21">
        <v>8263.7900000000009</v>
      </c>
      <c r="R232" s="21">
        <v>27065.279999999999</v>
      </c>
      <c r="S232" s="21">
        <v>-0.252</v>
      </c>
      <c r="T232">
        <v>3.4624000000000001</v>
      </c>
      <c r="U232">
        <v>6.6899999999999995</v>
      </c>
      <c r="V232">
        <v>271.14999999999998</v>
      </c>
    </row>
    <row r="233" spans="1:22" x14ac:dyDescent="0.25">
      <c r="A233" s="40">
        <v>43782</v>
      </c>
      <c r="B233" s="21" t="s">
        <v>37</v>
      </c>
      <c r="C233" s="21">
        <v>3699.5</v>
      </c>
      <c r="D233" s="21">
        <v>106060</v>
      </c>
      <c r="E233" s="21">
        <v>1.1007</v>
      </c>
      <c r="F233" s="21">
        <v>4.1768000000000001</v>
      </c>
      <c r="G233" s="21">
        <v>7.0233999999999996</v>
      </c>
      <c r="H233" s="21">
        <v>1.887</v>
      </c>
      <c r="I233" s="21">
        <v>5.73</v>
      </c>
      <c r="J233" s="21">
        <v>6.34</v>
      </c>
      <c r="K233" s="21">
        <v>1.7541</v>
      </c>
      <c r="L233" s="21">
        <v>3.08</v>
      </c>
      <c r="M233" s="21">
        <v>52.34</v>
      </c>
      <c r="N233" s="21">
        <v>1463.58</v>
      </c>
      <c r="O233" s="21" t="s">
        <v>37</v>
      </c>
      <c r="P233" s="21">
        <v>115796</v>
      </c>
      <c r="Q233" s="21">
        <v>8259.81</v>
      </c>
      <c r="R233" s="21">
        <v>26571.46</v>
      </c>
      <c r="S233" s="21">
        <v>-0.3</v>
      </c>
      <c r="T233">
        <v>3.4699999999999998</v>
      </c>
      <c r="U233">
        <v>6.67</v>
      </c>
      <c r="V233">
        <v>270.55</v>
      </c>
    </row>
    <row r="234" spans="1:22" x14ac:dyDescent="0.25">
      <c r="A234" s="40">
        <v>43783</v>
      </c>
      <c r="B234" s="21" t="s">
        <v>37</v>
      </c>
      <c r="C234" s="21">
        <v>3688.81</v>
      </c>
      <c r="D234" s="21">
        <v>106556.9</v>
      </c>
      <c r="E234" s="21">
        <v>1.1022000000000001</v>
      </c>
      <c r="F234" s="21">
        <v>4.1891999999999996</v>
      </c>
      <c r="G234" s="21">
        <v>7.0208000000000004</v>
      </c>
      <c r="H234" s="21">
        <v>1.8199999999999998</v>
      </c>
      <c r="I234" s="21">
        <v>5.75</v>
      </c>
      <c r="J234" s="21">
        <v>6.33</v>
      </c>
      <c r="K234" s="21">
        <v>1.7429000000000001</v>
      </c>
      <c r="L234" s="21">
        <v>3.0830000000000002</v>
      </c>
      <c r="M234" s="21">
        <v>51.85</v>
      </c>
      <c r="N234" s="21">
        <v>1471.4</v>
      </c>
      <c r="O234" s="21" t="s">
        <v>37</v>
      </c>
      <c r="P234" s="21">
        <v>116229</v>
      </c>
      <c r="Q234" s="21">
        <v>8257.83</v>
      </c>
      <c r="R234" s="21">
        <v>26323.69</v>
      </c>
      <c r="S234" s="21">
        <v>-0.35099999999999998</v>
      </c>
      <c r="T234">
        <v>3.44</v>
      </c>
      <c r="U234">
        <v>6.66</v>
      </c>
      <c r="V234">
        <v>269.05</v>
      </c>
    </row>
    <row r="235" spans="1:22" x14ac:dyDescent="0.25">
      <c r="A235" s="40">
        <v>43784</v>
      </c>
      <c r="B235" s="21" t="s">
        <v>37</v>
      </c>
      <c r="C235" s="21">
        <v>3711.61</v>
      </c>
      <c r="D235" s="21">
        <v>106556.9</v>
      </c>
      <c r="E235" s="21">
        <v>1.1051</v>
      </c>
      <c r="F235" s="21">
        <v>4.1891999999999996</v>
      </c>
      <c r="G235" s="21">
        <v>7.0080999999999998</v>
      </c>
      <c r="H235" s="21">
        <v>1.8319999999999999</v>
      </c>
      <c r="I235" s="21">
        <v>5.75</v>
      </c>
      <c r="J235" s="21">
        <v>6.33</v>
      </c>
      <c r="K235" s="21">
        <v>1.7429000000000001</v>
      </c>
      <c r="L235" s="21">
        <v>3.0830000000000002</v>
      </c>
      <c r="M235" s="21">
        <v>52.36</v>
      </c>
      <c r="N235" s="21">
        <v>1468.21</v>
      </c>
      <c r="O235" s="21" t="s">
        <v>37</v>
      </c>
      <c r="P235" s="21">
        <v>116229</v>
      </c>
      <c r="Q235" s="21">
        <v>8315.52</v>
      </c>
      <c r="R235" s="21">
        <v>26326.66</v>
      </c>
      <c r="S235" s="21">
        <v>-0.33400000000000002</v>
      </c>
      <c r="T235">
        <v>3.44</v>
      </c>
      <c r="U235">
        <v>6.66</v>
      </c>
      <c r="V235">
        <v>270.45</v>
      </c>
    </row>
    <row r="236" spans="1:22" x14ac:dyDescent="0.25">
      <c r="A236" s="40">
        <v>43787</v>
      </c>
      <c r="B236" s="21" t="s">
        <v>37</v>
      </c>
      <c r="C236" s="21">
        <v>3704.92</v>
      </c>
      <c r="D236" s="21">
        <v>106269.3</v>
      </c>
      <c r="E236" s="21">
        <v>1.1072</v>
      </c>
      <c r="F236" s="21">
        <v>4.2087000000000003</v>
      </c>
      <c r="G236" s="21">
        <v>7.0260999999999996</v>
      </c>
      <c r="H236" s="21">
        <v>1.8159999999999998</v>
      </c>
      <c r="I236" s="21">
        <v>5.82</v>
      </c>
      <c r="J236" s="21">
        <v>6.36</v>
      </c>
      <c r="K236" s="21">
        <v>1.7652999999999999</v>
      </c>
      <c r="L236" s="21">
        <v>3.0949</v>
      </c>
      <c r="M236" s="21">
        <v>51.86</v>
      </c>
      <c r="N236" s="21">
        <v>1471.51</v>
      </c>
      <c r="O236" s="21" t="s">
        <v>37</v>
      </c>
      <c r="P236" s="21">
        <v>116028</v>
      </c>
      <c r="Q236" s="21">
        <v>8328.48</v>
      </c>
      <c r="R236" s="21">
        <v>26681.09</v>
      </c>
      <c r="S236" s="21">
        <v>-0.33600000000000002</v>
      </c>
      <c r="T236">
        <v>3.45</v>
      </c>
      <c r="U236">
        <v>6.68</v>
      </c>
      <c r="V236">
        <v>268.8</v>
      </c>
    </row>
    <row r="237" spans="1:22" x14ac:dyDescent="0.25">
      <c r="A237" s="40">
        <v>43788</v>
      </c>
      <c r="B237" s="21" t="s">
        <v>37</v>
      </c>
      <c r="C237" s="21">
        <v>3696.56</v>
      </c>
      <c r="D237" s="21">
        <v>105864.2</v>
      </c>
      <c r="E237" s="21">
        <v>1.1078000000000001</v>
      </c>
      <c r="F237" s="21">
        <v>4.1993999999999998</v>
      </c>
      <c r="G237" s="21">
        <v>7.0275999999999996</v>
      </c>
      <c r="H237" s="21">
        <v>1.784</v>
      </c>
      <c r="I237" s="21">
        <v>5.8</v>
      </c>
      <c r="J237" s="21">
        <v>6.39</v>
      </c>
      <c r="K237" s="21">
        <v>1.8</v>
      </c>
      <c r="L237" s="21">
        <v>3.1044</v>
      </c>
      <c r="M237" s="21">
        <v>51.03</v>
      </c>
      <c r="N237" s="21">
        <v>1472.46</v>
      </c>
      <c r="O237" s="21" t="s">
        <v>37</v>
      </c>
      <c r="P237" s="21">
        <v>115369</v>
      </c>
      <c r="Q237" s="21">
        <v>8338.74</v>
      </c>
      <c r="R237" s="21">
        <v>27093.8</v>
      </c>
      <c r="S237" s="21">
        <v>-0.33900000000000002</v>
      </c>
      <c r="T237">
        <v>3.4531999999999998</v>
      </c>
      <c r="U237">
        <v>6.71</v>
      </c>
      <c r="V237">
        <v>272.39999999999998</v>
      </c>
    </row>
    <row r="238" spans="1:22" x14ac:dyDescent="0.25">
      <c r="A238" s="40">
        <v>43789</v>
      </c>
      <c r="B238" s="21" t="s">
        <v>37</v>
      </c>
      <c r="C238" s="21">
        <v>3683.88</v>
      </c>
      <c r="D238" s="21">
        <v>105864.2</v>
      </c>
      <c r="E238" s="21">
        <v>1.1073</v>
      </c>
      <c r="F238" s="21">
        <v>4.2031999999999998</v>
      </c>
      <c r="G238" s="21">
        <v>7.0354000000000001</v>
      </c>
      <c r="H238" s="21">
        <v>1.7469999999999999</v>
      </c>
      <c r="I238" s="21">
        <v>5.8</v>
      </c>
      <c r="J238" s="21">
        <v>6.39</v>
      </c>
      <c r="K238" s="21">
        <v>1.8</v>
      </c>
      <c r="L238" s="21">
        <v>3.1044</v>
      </c>
      <c r="M238" s="21">
        <v>52.08</v>
      </c>
      <c r="N238" s="21">
        <v>1471.61</v>
      </c>
      <c r="O238" s="21" t="s">
        <v>37</v>
      </c>
      <c r="P238" s="21">
        <v>115369</v>
      </c>
      <c r="Q238" s="21">
        <v>8283.75</v>
      </c>
      <c r="R238" s="21">
        <v>26889.61</v>
      </c>
      <c r="S238" s="21">
        <v>-0.34699999999999998</v>
      </c>
      <c r="T238">
        <v>3.4531999999999998</v>
      </c>
      <c r="U238">
        <v>6.71</v>
      </c>
      <c r="V238">
        <v>271.7</v>
      </c>
    </row>
    <row r="239" spans="1:22" x14ac:dyDescent="0.25">
      <c r="A239" s="40">
        <v>43790</v>
      </c>
      <c r="B239" s="21" t="s">
        <v>37</v>
      </c>
      <c r="C239" s="21">
        <v>3679.66</v>
      </c>
      <c r="D239" s="21">
        <v>107496.7</v>
      </c>
      <c r="E239" s="21">
        <v>1.1059000000000001</v>
      </c>
      <c r="F239" s="21">
        <v>4.1950000000000003</v>
      </c>
      <c r="G239" s="21">
        <v>7.0289000000000001</v>
      </c>
      <c r="H239" s="21">
        <v>1.774</v>
      </c>
      <c r="I239" s="21">
        <v>5.93</v>
      </c>
      <c r="J239" s="21">
        <v>6.5</v>
      </c>
      <c r="K239" s="21">
        <v>1.9</v>
      </c>
      <c r="L239" s="21">
        <v>3.1669999999999998</v>
      </c>
      <c r="M239" s="21">
        <v>52.84</v>
      </c>
      <c r="N239" s="21">
        <v>1464.41</v>
      </c>
      <c r="O239" s="21" t="s">
        <v>37</v>
      </c>
      <c r="P239" s="21">
        <v>117464</v>
      </c>
      <c r="Q239" s="21">
        <v>8265.6200000000008</v>
      </c>
      <c r="R239" s="21">
        <v>26466.880000000001</v>
      </c>
      <c r="S239" s="21">
        <v>-0.32500000000000001</v>
      </c>
      <c r="T239">
        <v>3.51</v>
      </c>
      <c r="U239">
        <v>6.8100000000000005</v>
      </c>
      <c r="V239">
        <v>269.3</v>
      </c>
    </row>
    <row r="240" spans="1:22" x14ac:dyDescent="0.25">
      <c r="A240" s="40">
        <v>43791</v>
      </c>
      <c r="B240" s="21" t="s">
        <v>37</v>
      </c>
      <c r="C240" s="21">
        <v>3687.32</v>
      </c>
      <c r="D240" s="21">
        <v>108692.3</v>
      </c>
      <c r="E240" s="21">
        <v>1.1021000000000001</v>
      </c>
      <c r="F240" s="21">
        <v>4.1959999999999997</v>
      </c>
      <c r="G240" s="21">
        <v>7.0382999999999996</v>
      </c>
      <c r="H240" s="21">
        <v>1.7709999999999999</v>
      </c>
      <c r="I240" s="21">
        <v>5.88</v>
      </c>
      <c r="J240" s="21">
        <v>6.45</v>
      </c>
      <c r="K240" s="21">
        <v>1.8399999999999999</v>
      </c>
      <c r="L240" s="21">
        <v>3.13</v>
      </c>
      <c r="M240" s="21">
        <v>52.45</v>
      </c>
      <c r="N240" s="21">
        <v>1461.93</v>
      </c>
      <c r="O240" s="21" t="s">
        <v>37</v>
      </c>
      <c r="P240" s="21">
        <v>118510</v>
      </c>
      <c r="Q240" s="21">
        <v>8272.0499999999993</v>
      </c>
      <c r="R240" s="21">
        <v>26595.08</v>
      </c>
      <c r="S240" s="21">
        <v>-0.35899999999999999</v>
      </c>
      <c r="T240">
        <v>3.48</v>
      </c>
      <c r="U240">
        <v>6.77</v>
      </c>
      <c r="V240">
        <v>271.2</v>
      </c>
    </row>
    <row r="241" spans="1:22" x14ac:dyDescent="0.25">
      <c r="A241" s="40">
        <v>43794</v>
      </c>
      <c r="B241" s="21" t="s">
        <v>37</v>
      </c>
      <c r="C241" s="21">
        <v>3707.68</v>
      </c>
      <c r="D241" s="21">
        <v>108423.9</v>
      </c>
      <c r="E241" s="21">
        <v>1.1013999999999999</v>
      </c>
      <c r="F241" s="21">
        <v>4.2275999999999998</v>
      </c>
      <c r="G241" s="21">
        <v>7.0364000000000004</v>
      </c>
      <c r="H241" s="21">
        <v>1.756</v>
      </c>
      <c r="I241" s="21">
        <v>5.9399999999999995</v>
      </c>
      <c r="J241" s="21">
        <v>6.54</v>
      </c>
      <c r="K241" s="21">
        <v>1.87</v>
      </c>
      <c r="L241" s="21">
        <v>3.1606999999999998</v>
      </c>
      <c r="M241" s="21">
        <v>52.64</v>
      </c>
      <c r="N241" s="21">
        <v>1455.26</v>
      </c>
      <c r="O241" s="21" t="s">
        <v>37</v>
      </c>
      <c r="P241" s="21">
        <v>118457</v>
      </c>
      <c r="Q241" s="21">
        <v>8371.93</v>
      </c>
      <c r="R241" s="21">
        <v>26993.040000000001</v>
      </c>
      <c r="S241" s="21">
        <v>-0.34899999999999998</v>
      </c>
      <c r="T241">
        <v>3.51</v>
      </c>
      <c r="U241">
        <v>6.85</v>
      </c>
      <c r="V241">
        <v>271.45</v>
      </c>
    </row>
    <row r="242" spans="1:22" x14ac:dyDescent="0.25">
      <c r="A242" s="40">
        <v>43795</v>
      </c>
      <c r="B242" s="21" t="s">
        <v>37</v>
      </c>
      <c r="C242" s="21">
        <v>3705.55</v>
      </c>
      <c r="D242" s="21">
        <v>107059.4</v>
      </c>
      <c r="E242" s="21">
        <v>1.1021000000000001</v>
      </c>
      <c r="F242" s="21">
        <v>4.2385999999999999</v>
      </c>
      <c r="G242" s="21">
        <v>7.0335999999999999</v>
      </c>
      <c r="H242" s="21">
        <v>1.742</v>
      </c>
      <c r="I242" s="21">
        <v>5.98</v>
      </c>
      <c r="J242" s="21">
        <v>6.59</v>
      </c>
      <c r="K242" s="21">
        <v>1.9243999999999999</v>
      </c>
      <c r="L242" s="21">
        <v>3.22</v>
      </c>
      <c r="M242" s="21">
        <v>52.94</v>
      </c>
      <c r="N242" s="21">
        <v>1461.39</v>
      </c>
      <c r="O242" s="21" t="s">
        <v>37</v>
      </c>
      <c r="P242" s="21">
        <v>117240</v>
      </c>
      <c r="Q242" s="21">
        <v>8385.75</v>
      </c>
      <c r="R242" s="21">
        <v>26913.919999999998</v>
      </c>
      <c r="S242" s="21">
        <v>-0.372</v>
      </c>
      <c r="T242">
        <v>3.5742000000000003</v>
      </c>
      <c r="U242">
        <v>6.92</v>
      </c>
      <c r="V242">
        <v>275.10000000000002</v>
      </c>
    </row>
    <row r="243" spans="1:22" x14ac:dyDescent="0.25">
      <c r="A243" s="40">
        <v>43796</v>
      </c>
      <c r="B243" s="21" t="s">
        <v>37</v>
      </c>
      <c r="C243" s="21">
        <v>3712.85</v>
      </c>
      <c r="D243" s="21">
        <v>107707.8</v>
      </c>
      <c r="E243" s="21">
        <v>1.0999000000000001</v>
      </c>
      <c r="F243" s="21">
        <v>4.2591999999999999</v>
      </c>
      <c r="G243" s="21">
        <v>7.0289999999999999</v>
      </c>
      <c r="H243" s="21">
        <v>1.7669999999999999</v>
      </c>
      <c r="I243" s="21">
        <v>5.99</v>
      </c>
      <c r="J243" s="21">
        <v>6.6</v>
      </c>
      <c r="K243" s="21">
        <v>1.9734</v>
      </c>
      <c r="L243" s="21">
        <v>3.27</v>
      </c>
      <c r="M243" s="21">
        <v>52.8</v>
      </c>
      <c r="N243" s="21">
        <v>1454.44</v>
      </c>
      <c r="O243" s="21" t="s">
        <v>37</v>
      </c>
      <c r="P243" s="21">
        <v>117803</v>
      </c>
      <c r="Q243" s="21">
        <v>8444.7099999999991</v>
      </c>
      <c r="R243" s="21">
        <v>26954</v>
      </c>
      <c r="S243" s="21">
        <v>-0.372</v>
      </c>
      <c r="T243">
        <v>3.6175999999999999</v>
      </c>
      <c r="U243">
        <v>6.9399999999999995</v>
      </c>
      <c r="V243">
        <v>274.8</v>
      </c>
    </row>
    <row r="244" spans="1:22" x14ac:dyDescent="0.25">
      <c r="A244" s="40">
        <v>43797</v>
      </c>
      <c r="B244" s="21" t="s">
        <v>37</v>
      </c>
      <c r="C244" s="21">
        <v>3704.48</v>
      </c>
      <c r="D244" s="21">
        <v>108290.1</v>
      </c>
      <c r="E244" s="21">
        <v>1.1009</v>
      </c>
      <c r="F244" s="21">
        <v>4.2119</v>
      </c>
      <c r="G244" s="21">
        <v>7.0353000000000003</v>
      </c>
      <c r="H244" s="21">
        <v>1.7669999999999999</v>
      </c>
      <c r="I244" s="21">
        <v>5.89</v>
      </c>
      <c r="J244" s="21">
        <v>6.54</v>
      </c>
      <c r="K244" s="21">
        <v>1.9300000000000002</v>
      </c>
      <c r="L244" s="21">
        <v>3.2515000000000001</v>
      </c>
      <c r="M244" s="21">
        <v>52.8</v>
      </c>
      <c r="N244" s="21">
        <v>1456.27</v>
      </c>
      <c r="O244" s="21" t="s">
        <v>37</v>
      </c>
      <c r="P244" s="21">
        <v>118202</v>
      </c>
      <c r="Q244" s="21">
        <v>8444.7099999999991</v>
      </c>
      <c r="R244" s="21">
        <v>26893.73</v>
      </c>
      <c r="S244" s="21">
        <v>-0.36099999999999999</v>
      </c>
      <c r="T244">
        <v>3.6</v>
      </c>
      <c r="U244">
        <v>6.87</v>
      </c>
      <c r="V244">
        <v>274.8</v>
      </c>
    </row>
    <row r="245" spans="1:22" x14ac:dyDescent="0.25">
      <c r="A245" s="40">
        <v>43798</v>
      </c>
      <c r="B245" s="21" t="s">
        <v>37</v>
      </c>
      <c r="C245" s="21">
        <v>3703.58</v>
      </c>
      <c r="D245" s="21">
        <v>108233.3</v>
      </c>
      <c r="E245" s="21">
        <v>1.1017999999999999</v>
      </c>
      <c r="F245" s="21">
        <v>4.2371999999999996</v>
      </c>
      <c r="G245" s="21">
        <v>7.0324</v>
      </c>
      <c r="H245" s="21">
        <v>1.7770000000000001</v>
      </c>
      <c r="I245" s="21">
        <v>5.89</v>
      </c>
      <c r="J245" s="21">
        <v>6.52</v>
      </c>
      <c r="K245" s="21">
        <v>1.97</v>
      </c>
      <c r="L245" s="21">
        <v>3.2523</v>
      </c>
      <c r="M245" s="21">
        <v>50.79</v>
      </c>
      <c r="N245" s="21">
        <v>1463.98</v>
      </c>
      <c r="O245" s="21" t="s">
        <v>37</v>
      </c>
      <c r="P245" s="21">
        <v>118001</v>
      </c>
      <c r="Q245" s="21">
        <v>8403.69</v>
      </c>
      <c r="R245" s="21">
        <v>26346.49</v>
      </c>
      <c r="S245" s="21">
        <v>-0.36</v>
      </c>
      <c r="T245">
        <v>3.6097000000000001</v>
      </c>
      <c r="U245">
        <v>6.85</v>
      </c>
      <c r="V245">
        <v>271.8</v>
      </c>
    </row>
    <row r="246" spans="1:22" x14ac:dyDescent="0.25">
      <c r="A246" s="40">
        <v>43801</v>
      </c>
      <c r="B246" s="21" t="s">
        <v>37</v>
      </c>
      <c r="C246" s="21">
        <v>3626.66</v>
      </c>
      <c r="D246" s="21">
        <v>108927.8</v>
      </c>
      <c r="E246" s="21">
        <v>1.1078999999999999</v>
      </c>
      <c r="F246" s="21">
        <v>4.2168999999999999</v>
      </c>
      <c r="G246" s="21">
        <v>7.0392999999999999</v>
      </c>
      <c r="H246" s="21">
        <v>1.8199999999999998</v>
      </c>
      <c r="I246" s="21">
        <v>5.96</v>
      </c>
      <c r="J246" s="21">
        <v>6.57</v>
      </c>
      <c r="K246" s="21">
        <v>2.0299999999999998</v>
      </c>
      <c r="L246" s="21">
        <v>3.27</v>
      </c>
      <c r="M246" s="21">
        <v>51.61</v>
      </c>
      <c r="N246" s="21">
        <v>1462.44</v>
      </c>
      <c r="O246" s="21" t="s">
        <v>37</v>
      </c>
      <c r="P246" s="21">
        <v>118979</v>
      </c>
      <c r="Q246" s="21">
        <v>8309.26</v>
      </c>
      <c r="R246" s="21">
        <v>26444.720000000001</v>
      </c>
      <c r="S246" s="21">
        <v>-0.28100000000000003</v>
      </c>
      <c r="T246">
        <v>3.6402000000000001</v>
      </c>
      <c r="U246">
        <v>6.9</v>
      </c>
      <c r="V246">
        <v>270.85000000000002</v>
      </c>
    </row>
    <row r="247" spans="1:22" x14ac:dyDescent="0.25">
      <c r="A247" s="40">
        <v>43802</v>
      </c>
      <c r="B247" s="21" t="s">
        <v>37</v>
      </c>
      <c r="C247" s="21">
        <v>3610.99</v>
      </c>
      <c r="D247" s="21">
        <v>108956</v>
      </c>
      <c r="E247" s="21">
        <v>1.1082000000000001</v>
      </c>
      <c r="F247" s="21">
        <v>4.2049000000000003</v>
      </c>
      <c r="G247" s="21">
        <v>7.0613000000000001</v>
      </c>
      <c r="H247" s="21">
        <v>1.7170000000000001</v>
      </c>
      <c r="I247" s="21">
        <v>5.9</v>
      </c>
      <c r="J247" s="21">
        <v>6.49</v>
      </c>
      <c r="K247" s="21">
        <v>1.98</v>
      </c>
      <c r="L247" s="21">
        <v>3.2532999999999999</v>
      </c>
      <c r="M247" s="21">
        <v>51.66</v>
      </c>
      <c r="N247" s="21">
        <v>1477.61</v>
      </c>
      <c r="O247" s="21" t="s">
        <v>37</v>
      </c>
      <c r="P247" s="21">
        <v>118944</v>
      </c>
      <c r="Q247" s="21">
        <v>8254.74</v>
      </c>
      <c r="R247" s="21">
        <v>26391.3</v>
      </c>
      <c r="S247" s="21">
        <v>-0.34799999999999998</v>
      </c>
      <c r="T247">
        <v>3.61</v>
      </c>
      <c r="U247">
        <v>6.8100000000000005</v>
      </c>
      <c r="V247">
        <v>267.95</v>
      </c>
    </row>
    <row r="248" spans="1:22" x14ac:dyDescent="0.25">
      <c r="A248" s="40">
        <v>43803</v>
      </c>
      <c r="B248" s="21" t="s">
        <v>37</v>
      </c>
      <c r="C248" s="21">
        <v>3660.02</v>
      </c>
      <c r="D248" s="21">
        <v>110300.9</v>
      </c>
      <c r="E248" s="21">
        <v>1.1078000000000001</v>
      </c>
      <c r="F248" s="21">
        <v>4.2069000000000001</v>
      </c>
      <c r="G248" s="21">
        <v>7.0499000000000001</v>
      </c>
      <c r="H248" s="21">
        <v>1.7749999999999999</v>
      </c>
      <c r="I248" s="21">
        <v>5.82</v>
      </c>
      <c r="J248" s="21">
        <v>6.42</v>
      </c>
      <c r="K248" s="21">
        <v>1.8963999999999999</v>
      </c>
      <c r="L248" s="21">
        <v>3.23</v>
      </c>
      <c r="M248" s="21">
        <v>52.7</v>
      </c>
      <c r="N248" s="21">
        <v>1474.59</v>
      </c>
      <c r="O248" s="21" t="s">
        <v>37</v>
      </c>
      <c r="P248" s="21">
        <v>120380</v>
      </c>
      <c r="Q248" s="21">
        <v>8296.5300000000007</v>
      </c>
      <c r="R248" s="21">
        <v>26062.560000000001</v>
      </c>
      <c r="S248" s="21">
        <v>-0.315</v>
      </c>
      <c r="T248">
        <v>3.5737000000000001</v>
      </c>
      <c r="U248">
        <v>6.73</v>
      </c>
      <c r="V248">
        <v>271.35000000000002</v>
      </c>
    </row>
    <row r="249" spans="1:22" x14ac:dyDescent="0.25">
      <c r="A249" s="40">
        <v>43804</v>
      </c>
      <c r="B249" s="21" t="s">
        <v>37</v>
      </c>
      <c r="C249" s="21">
        <v>3648.13</v>
      </c>
      <c r="D249" s="21">
        <v>110622.3</v>
      </c>
      <c r="E249" s="21">
        <v>1.1104000000000001</v>
      </c>
      <c r="F249" s="21">
        <v>4.1872999999999996</v>
      </c>
      <c r="G249" s="21">
        <v>7.0448000000000004</v>
      </c>
      <c r="H249" s="21">
        <v>1.8109999999999999</v>
      </c>
      <c r="I249" s="21">
        <v>5.85</v>
      </c>
      <c r="J249" s="21">
        <v>6.44</v>
      </c>
      <c r="K249" s="21">
        <v>1.87</v>
      </c>
      <c r="L249" s="21">
        <v>3.24</v>
      </c>
      <c r="M249" s="21">
        <v>52.55</v>
      </c>
      <c r="N249" s="21">
        <v>1476</v>
      </c>
      <c r="O249" s="21" t="s">
        <v>37</v>
      </c>
      <c r="P249" s="21">
        <v>120711</v>
      </c>
      <c r="Q249" s="21">
        <v>8308.4</v>
      </c>
      <c r="R249" s="21">
        <v>26217.040000000001</v>
      </c>
      <c r="S249" s="21">
        <v>-0.29399999999999998</v>
      </c>
      <c r="T249">
        <v>3.5666000000000002</v>
      </c>
      <c r="U249">
        <v>6.77</v>
      </c>
      <c r="V249">
        <v>272</v>
      </c>
    </row>
    <row r="250" spans="1:22" x14ac:dyDescent="0.25">
      <c r="A250" s="40">
        <v>43805</v>
      </c>
      <c r="B250" s="21" t="s">
        <v>37</v>
      </c>
      <c r="C250" s="21">
        <v>3692.34</v>
      </c>
      <c r="D250" s="21">
        <v>111125.8</v>
      </c>
      <c r="E250" s="21">
        <v>1.1060000000000001</v>
      </c>
      <c r="F250" s="21">
        <v>4.1394000000000002</v>
      </c>
      <c r="G250" s="21">
        <v>7.0350000000000001</v>
      </c>
      <c r="H250" s="21">
        <v>1.8380000000000001</v>
      </c>
      <c r="I250" s="21">
        <v>5.72</v>
      </c>
      <c r="J250" s="21">
        <v>6.35</v>
      </c>
      <c r="K250" s="21">
        <v>1.81</v>
      </c>
      <c r="L250" s="21">
        <v>3.2057000000000002</v>
      </c>
      <c r="M250" s="21">
        <v>52.62</v>
      </c>
      <c r="N250" s="21">
        <v>1460.17</v>
      </c>
      <c r="O250" s="21" t="s">
        <v>37</v>
      </c>
      <c r="P250" s="21">
        <v>121155</v>
      </c>
      <c r="Q250" s="21">
        <v>8397.3700000000008</v>
      </c>
      <c r="R250" s="21">
        <v>26498.37</v>
      </c>
      <c r="S250" s="21">
        <v>-0.28599999999999998</v>
      </c>
      <c r="T250">
        <v>3.5152999999999999</v>
      </c>
      <c r="U250">
        <v>6.7</v>
      </c>
      <c r="V250">
        <v>278.14999999999998</v>
      </c>
    </row>
    <row r="251" spans="1:22" x14ac:dyDescent="0.25">
      <c r="A251" s="40">
        <v>43808</v>
      </c>
      <c r="B251" s="21" t="s">
        <v>37</v>
      </c>
      <c r="C251" s="21">
        <v>3672.18</v>
      </c>
      <c r="D251" s="21">
        <v>110977.2</v>
      </c>
      <c r="E251" s="21">
        <v>1.1064000000000001</v>
      </c>
      <c r="F251" s="21">
        <v>4.1398999999999999</v>
      </c>
      <c r="G251" s="21">
        <v>7.0392000000000001</v>
      </c>
      <c r="H251" s="21">
        <v>1.8199999999999998</v>
      </c>
      <c r="I251" s="21">
        <v>5.72</v>
      </c>
      <c r="J251" s="21">
        <v>6.34</v>
      </c>
      <c r="K251" s="21">
        <v>1.8136999999999999</v>
      </c>
      <c r="L251" s="21">
        <v>3.1880000000000002</v>
      </c>
      <c r="M251" s="21">
        <v>52.66</v>
      </c>
      <c r="N251" s="21">
        <v>1461.68</v>
      </c>
      <c r="O251" s="21" t="s">
        <v>37</v>
      </c>
      <c r="P251" s="21">
        <v>120862</v>
      </c>
      <c r="Q251" s="21">
        <v>8362.74</v>
      </c>
      <c r="R251" s="21">
        <v>26494.73</v>
      </c>
      <c r="S251" s="21">
        <v>-0.307</v>
      </c>
      <c r="T251">
        <v>3.488</v>
      </c>
      <c r="U251">
        <v>6.7</v>
      </c>
      <c r="V251">
        <v>281.14999999999998</v>
      </c>
    </row>
    <row r="252" spans="1:22" x14ac:dyDescent="0.25">
      <c r="A252" s="40">
        <v>43809</v>
      </c>
      <c r="B252" s="21" t="s">
        <v>37</v>
      </c>
      <c r="C252" s="21">
        <v>3671.78</v>
      </c>
      <c r="D252" s="21">
        <v>110672</v>
      </c>
      <c r="E252" s="21">
        <v>1.1092</v>
      </c>
      <c r="F252" s="21">
        <v>4.1455000000000002</v>
      </c>
      <c r="G252" s="21">
        <v>7.0342000000000002</v>
      </c>
      <c r="H252" s="21">
        <v>1.8420000000000001</v>
      </c>
      <c r="I252" s="21">
        <v>5.73</v>
      </c>
      <c r="J252" s="21">
        <v>6.35</v>
      </c>
      <c r="K252" s="21">
        <v>1.81</v>
      </c>
      <c r="L252" s="21">
        <v>3.16</v>
      </c>
      <c r="M252" s="21">
        <v>53.02</v>
      </c>
      <c r="N252" s="21">
        <v>1464.39</v>
      </c>
      <c r="O252" s="21" t="s">
        <v>37</v>
      </c>
      <c r="P252" s="21">
        <v>120464</v>
      </c>
      <c r="Q252" s="21">
        <v>8354.2900000000009</v>
      </c>
      <c r="R252" s="21">
        <v>26436.62</v>
      </c>
      <c r="S252" s="21">
        <v>-0.29499999999999998</v>
      </c>
      <c r="T252">
        <v>3.4607000000000001</v>
      </c>
      <c r="U252">
        <v>6.71</v>
      </c>
      <c r="V252">
        <v>282</v>
      </c>
    </row>
    <row r="253" spans="1:22" x14ac:dyDescent="0.25">
      <c r="A253" s="40">
        <v>43810</v>
      </c>
      <c r="B253" s="21" t="s">
        <v>37</v>
      </c>
      <c r="C253" s="21">
        <v>3687.45</v>
      </c>
      <c r="D253" s="21">
        <v>110963.9</v>
      </c>
      <c r="E253" s="21">
        <v>1.113</v>
      </c>
      <c r="F253" s="21">
        <v>4.1178999999999997</v>
      </c>
      <c r="G253" s="21">
        <v>7.0388000000000002</v>
      </c>
      <c r="H253" s="21">
        <v>1.7930000000000001</v>
      </c>
      <c r="I253" s="21">
        <v>5.74</v>
      </c>
      <c r="J253" s="21">
        <v>6.35</v>
      </c>
      <c r="K253" s="21">
        <v>1.8</v>
      </c>
      <c r="L253" s="21">
        <v>3.1326000000000001</v>
      </c>
      <c r="M253" s="21">
        <v>52.62</v>
      </c>
      <c r="N253" s="21">
        <v>1474.88</v>
      </c>
      <c r="O253" s="21" t="s">
        <v>37</v>
      </c>
      <c r="P253" s="21">
        <v>120820</v>
      </c>
      <c r="Q253" s="21">
        <v>8402.61</v>
      </c>
      <c r="R253" s="21">
        <v>26645.43</v>
      </c>
      <c r="S253" s="21">
        <v>-0.32100000000000001</v>
      </c>
      <c r="T253">
        <v>3.4217</v>
      </c>
      <c r="U253">
        <v>6.7</v>
      </c>
      <c r="V253">
        <v>284.14999999999998</v>
      </c>
    </row>
    <row r="254" spans="1:22" x14ac:dyDescent="0.25">
      <c r="A254" s="40">
        <v>43811</v>
      </c>
      <c r="B254" s="21" t="s">
        <v>37</v>
      </c>
      <c r="C254" s="21">
        <v>3706.35</v>
      </c>
      <c r="D254" s="21">
        <v>112199.7</v>
      </c>
      <c r="E254" s="21">
        <v>1.113</v>
      </c>
      <c r="F254" s="21">
        <v>4.0910000000000002</v>
      </c>
      <c r="G254" s="21">
        <v>6.9848999999999997</v>
      </c>
      <c r="H254" s="21">
        <v>1.893</v>
      </c>
      <c r="I254" s="21">
        <v>5.75</v>
      </c>
      <c r="J254" s="21">
        <v>6.34</v>
      </c>
      <c r="K254" s="21">
        <v>1.78</v>
      </c>
      <c r="L254" s="21">
        <v>3.1</v>
      </c>
      <c r="M254" s="21">
        <v>52.93</v>
      </c>
      <c r="N254" s="21">
        <v>1469.8</v>
      </c>
      <c r="O254" s="21" t="s">
        <v>37</v>
      </c>
      <c r="P254" s="21">
        <v>122194</v>
      </c>
      <c r="Q254" s="21">
        <v>8466.9</v>
      </c>
      <c r="R254" s="21">
        <v>26994.14</v>
      </c>
      <c r="S254" s="21">
        <v>-0.26900000000000002</v>
      </c>
      <c r="T254">
        <v>3.38</v>
      </c>
      <c r="U254">
        <v>6.68</v>
      </c>
      <c r="V254">
        <v>284.89999999999998</v>
      </c>
    </row>
    <row r="255" spans="1:22" x14ac:dyDescent="0.25">
      <c r="A255" s="40">
        <v>43812</v>
      </c>
      <c r="B255" s="21" t="s">
        <v>37</v>
      </c>
      <c r="C255" s="21">
        <v>3731.07</v>
      </c>
      <c r="D255" s="21">
        <v>112564.9</v>
      </c>
      <c r="E255" s="21">
        <v>1.1121000000000001</v>
      </c>
      <c r="F255" s="21">
        <v>4.1075999999999997</v>
      </c>
      <c r="G255" s="21">
        <v>6.9763000000000002</v>
      </c>
      <c r="H255" s="21">
        <v>1.823</v>
      </c>
      <c r="I255" s="21">
        <v>5.72</v>
      </c>
      <c r="J255" s="21">
        <v>6.36</v>
      </c>
      <c r="K255" s="21">
        <v>1.74</v>
      </c>
      <c r="L255" s="21">
        <v>3.1107999999999998</v>
      </c>
      <c r="M255" s="21">
        <v>53.14</v>
      </c>
      <c r="N255" s="21">
        <v>1476.33</v>
      </c>
      <c r="O255" s="21" t="s">
        <v>37</v>
      </c>
      <c r="P255" s="21">
        <v>122352</v>
      </c>
      <c r="Q255" s="21">
        <v>8487.7099999999991</v>
      </c>
      <c r="R255" s="21">
        <v>27687.759999999998</v>
      </c>
      <c r="S255" s="21">
        <v>-0.28899999999999998</v>
      </c>
      <c r="T255">
        <v>3.3980000000000001</v>
      </c>
      <c r="U255">
        <v>6.7</v>
      </c>
      <c r="V255">
        <v>283.05</v>
      </c>
    </row>
    <row r="256" spans="1:22" x14ac:dyDescent="0.25">
      <c r="A256" s="40">
        <v>43815</v>
      </c>
      <c r="B256" s="21" t="s">
        <v>37</v>
      </c>
      <c r="C256" s="21">
        <v>3772.74</v>
      </c>
      <c r="D256" s="21">
        <v>111896</v>
      </c>
      <c r="E256" s="21">
        <v>1.1144000000000001</v>
      </c>
      <c r="F256" s="21">
        <v>4.0580999999999996</v>
      </c>
      <c r="G256" s="21">
        <v>6.9935</v>
      </c>
      <c r="H256" s="21">
        <v>1.8719999999999999</v>
      </c>
      <c r="I256" s="21">
        <v>5.82</v>
      </c>
      <c r="J256" s="21">
        <v>6.46</v>
      </c>
      <c r="K256" s="21">
        <v>1.77</v>
      </c>
      <c r="L256" s="21">
        <v>3.1503000000000001</v>
      </c>
      <c r="M256" s="21">
        <v>53.4</v>
      </c>
      <c r="N256" s="21">
        <v>1476.18</v>
      </c>
      <c r="O256" s="21" t="s">
        <v>37</v>
      </c>
      <c r="P256" s="21">
        <v>122605</v>
      </c>
      <c r="Q256" s="21">
        <v>8570.33</v>
      </c>
      <c r="R256" s="21">
        <v>27508.09</v>
      </c>
      <c r="S256" s="21">
        <v>-0.27700000000000002</v>
      </c>
      <c r="T256">
        <v>3.44</v>
      </c>
      <c r="U256">
        <v>6.8100000000000005</v>
      </c>
      <c r="V256">
        <v>285.3</v>
      </c>
    </row>
    <row r="257" spans="1:22" x14ac:dyDescent="0.25">
      <c r="A257" s="40">
        <v>43816</v>
      </c>
      <c r="B257" s="21" t="s">
        <v>37</v>
      </c>
      <c r="C257" s="21">
        <v>3745.28</v>
      </c>
      <c r="D257" s="21">
        <v>112615.7</v>
      </c>
      <c r="E257" s="21">
        <v>1.115</v>
      </c>
      <c r="F257" s="21">
        <v>4.0720999999999998</v>
      </c>
      <c r="G257" s="21">
        <v>6.9972000000000003</v>
      </c>
      <c r="H257" s="21">
        <v>1.881</v>
      </c>
      <c r="I257" s="21">
        <v>5.99</v>
      </c>
      <c r="J257" s="21">
        <v>6.6</v>
      </c>
      <c r="K257" s="21">
        <v>1.8900000000000001</v>
      </c>
      <c r="L257" s="21">
        <v>3.2469000000000001</v>
      </c>
      <c r="M257" s="21">
        <v>53.35</v>
      </c>
      <c r="N257" s="21">
        <v>1476.22</v>
      </c>
      <c r="O257" s="21" t="s">
        <v>37</v>
      </c>
      <c r="P257" s="21">
        <v>123520</v>
      </c>
      <c r="Q257" s="21">
        <v>8575.7000000000007</v>
      </c>
      <c r="R257" s="21">
        <v>27843.71</v>
      </c>
      <c r="S257" s="21">
        <v>-0.29499999999999998</v>
      </c>
      <c r="T257">
        <v>3.5044</v>
      </c>
      <c r="U257">
        <v>6.93</v>
      </c>
      <c r="V257">
        <v>285.8</v>
      </c>
    </row>
    <row r="258" spans="1:22" x14ac:dyDescent="0.25">
      <c r="A258" s="40">
        <v>43817</v>
      </c>
      <c r="B258" s="21" t="s">
        <v>37</v>
      </c>
      <c r="C258" s="21">
        <v>3739</v>
      </c>
      <c r="D258" s="21">
        <v>114314.7</v>
      </c>
      <c r="E258" s="21">
        <v>1.1113999999999999</v>
      </c>
      <c r="F258" s="21">
        <v>4.0674000000000001</v>
      </c>
      <c r="G258" s="21">
        <v>7.0049999999999999</v>
      </c>
      <c r="H258" s="21">
        <v>1.9180000000000001</v>
      </c>
      <c r="I258" s="21">
        <v>5.92</v>
      </c>
      <c r="J258" s="21">
        <v>6.5600000000000005</v>
      </c>
      <c r="K258" s="21">
        <v>1.8961000000000001</v>
      </c>
      <c r="L258" s="21">
        <v>3.2803</v>
      </c>
      <c r="M258" s="21">
        <v>53.31</v>
      </c>
      <c r="N258" s="21">
        <v>1475.4</v>
      </c>
      <c r="O258" s="21" t="s">
        <v>37</v>
      </c>
      <c r="P258" s="21">
        <v>125046</v>
      </c>
      <c r="Q258" s="21">
        <v>8580.6200000000008</v>
      </c>
      <c r="R258" s="21">
        <v>27884.21</v>
      </c>
      <c r="S258" s="21">
        <v>-0.249</v>
      </c>
      <c r="T258">
        <v>3.5300000000000002</v>
      </c>
      <c r="U258">
        <v>6.9</v>
      </c>
      <c r="V258">
        <v>285.45</v>
      </c>
    </row>
    <row r="259" spans="1:22" x14ac:dyDescent="0.25">
      <c r="A259" s="40">
        <v>43818</v>
      </c>
      <c r="B259" s="21" t="s">
        <v>37</v>
      </c>
      <c r="C259" s="21">
        <v>3739.17</v>
      </c>
      <c r="D259" s="21">
        <v>115131.3</v>
      </c>
      <c r="E259" s="21">
        <v>1.1122000000000001</v>
      </c>
      <c r="F259" s="21">
        <v>4.0654000000000003</v>
      </c>
      <c r="G259" s="21">
        <v>7.0103999999999997</v>
      </c>
      <c r="H259" s="21">
        <v>1.921</v>
      </c>
      <c r="I259" s="21">
        <v>6.06</v>
      </c>
      <c r="J259" s="21">
        <v>6.72</v>
      </c>
      <c r="K259" s="21">
        <v>2.0169999999999999</v>
      </c>
      <c r="L259" s="21">
        <v>3.3833000000000002</v>
      </c>
      <c r="M259" s="21">
        <v>53.28</v>
      </c>
      <c r="N259" s="21">
        <v>1478.8</v>
      </c>
      <c r="O259" s="21" t="s">
        <v>37</v>
      </c>
      <c r="P259" s="21">
        <v>126179</v>
      </c>
      <c r="Q259" s="21">
        <v>8641.2900000000009</v>
      </c>
      <c r="R259" s="21">
        <v>27800.49</v>
      </c>
      <c r="S259" s="21">
        <v>-0.23499999999999999</v>
      </c>
      <c r="T259">
        <v>3.6419999999999999</v>
      </c>
      <c r="U259">
        <v>7.06</v>
      </c>
      <c r="V259">
        <v>286.35000000000002</v>
      </c>
    </row>
    <row r="260" spans="1:22" x14ac:dyDescent="0.25">
      <c r="A260" s="40">
        <v>43819</v>
      </c>
      <c r="B260" s="21" t="s">
        <v>37</v>
      </c>
      <c r="C260" s="21">
        <v>3776.56</v>
      </c>
      <c r="D260" s="21">
        <v>115121.1</v>
      </c>
      <c r="E260" s="21">
        <v>1.1078999999999999</v>
      </c>
      <c r="F260" s="21">
        <v>4.0978000000000003</v>
      </c>
      <c r="G260" s="21">
        <v>7.0065999999999997</v>
      </c>
      <c r="H260" s="21">
        <v>1.9180000000000001</v>
      </c>
      <c r="I260" s="21">
        <v>5.97</v>
      </c>
      <c r="J260" s="21">
        <v>6.64</v>
      </c>
      <c r="K260" s="21">
        <v>1.96</v>
      </c>
      <c r="L260" s="21">
        <v>3.3704999999999998</v>
      </c>
      <c r="M260" s="21">
        <v>53.27</v>
      </c>
      <c r="N260" s="21">
        <v>1478.22</v>
      </c>
      <c r="O260" s="21" t="s">
        <v>37</v>
      </c>
      <c r="P260" s="21">
        <v>126118</v>
      </c>
      <c r="Q260" s="21">
        <v>8678.49</v>
      </c>
      <c r="R260" s="21">
        <v>27871.35</v>
      </c>
      <c r="S260" s="21">
        <v>-0.252</v>
      </c>
      <c r="T260">
        <v>3.6131000000000002</v>
      </c>
      <c r="U260">
        <v>6.99</v>
      </c>
      <c r="V260">
        <v>284.60000000000002</v>
      </c>
    </row>
    <row r="261" spans="1:22" x14ac:dyDescent="0.25">
      <c r="A261" s="40">
        <v>43822</v>
      </c>
      <c r="B261" s="21" t="s">
        <v>37</v>
      </c>
      <c r="C261" s="21">
        <v>3776.66</v>
      </c>
      <c r="D261" s="21">
        <v>115863.3</v>
      </c>
      <c r="E261" s="21">
        <v>1.1089</v>
      </c>
      <c r="F261" s="21">
        <v>4.0785</v>
      </c>
      <c r="G261" s="21">
        <v>7.0128000000000004</v>
      </c>
      <c r="H261" s="21">
        <v>1.9300000000000002</v>
      </c>
      <c r="I261" s="21">
        <v>5.92</v>
      </c>
      <c r="J261" s="21">
        <v>6.57</v>
      </c>
      <c r="K261" s="21">
        <v>1.9300000000000002</v>
      </c>
      <c r="L261" s="21">
        <v>3.3479999999999999</v>
      </c>
      <c r="M261" s="21">
        <v>53.43</v>
      </c>
      <c r="N261" s="21">
        <v>1485.79</v>
      </c>
      <c r="O261" s="21" t="s">
        <v>37</v>
      </c>
      <c r="P261" s="21">
        <v>126639</v>
      </c>
      <c r="Q261" s="21">
        <v>8696.01</v>
      </c>
      <c r="R261" s="21">
        <v>27906.41</v>
      </c>
      <c r="S261" s="21">
        <v>-0.24199999999999999</v>
      </c>
      <c r="T261">
        <v>3.5859000000000001</v>
      </c>
      <c r="U261">
        <v>6.93</v>
      </c>
      <c r="V261">
        <v>284.75</v>
      </c>
    </row>
    <row r="262" spans="1:22" x14ac:dyDescent="0.25">
      <c r="A262" s="40">
        <v>43823</v>
      </c>
      <c r="B262" s="21" t="s">
        <v>37</v>
      </c>
      <c r="C262" s="21">
        <v>3774.39</v>
      </c>
      <c r="D262" s="21">
        <v>115863.3</v>
      </c>
      <c r="E262" s="21">
        <v>1.1089</v>
      </c>
      <c r="F262" s="21">
        <v>4.0907</v>
      </c>
      <c r="G262" s="21">
        <v>7.0072999999999999</v>
      </c>
      <c r="H262" s="21">
        <v>1.901</v>
      </c>
      <c r="I262" s="21">
        <v>5.92</v>
      </c>
      <c r="J262" s="21">
        <v>6.57</v>
      </c>
      <c r="K262" s="21">
        <v>1.9300000000000002</v>
      </c>
      <c r="L262" s="21">
        <v>3.3479999999999999</v>
      </c>
      <c r="M262" s="21">
        <v>53.74</v>
      </c>
      <c r="N262" s="21">
        <v>1499.41</v>
      </c>
      <c r="O262" s="21" t="s">
        <v>37</v>
      </c>
      <c r="P262" s="21">
        <v>126639</v>
      </c>
      <c r="Q262" s="21">
        <v>8699.51</v>
      </c>
      <c r="R262" s="21">
        <v>27864.21</v>
      </c>
      <c r="S262" s="21">
        <v>-0.24199999999999999</v>
      </c>
      <c r="T262">
        <v>3.5859000000000001</v>
      </c>
      <c r="U262">
        <v>6.93</v>
      </c>
      <c r="V262">
        <v>286.75</v>
      </c>
    </row>
    <row r="263" spans="1:22" x14ac:dyDescent="0.25">
      <c r="A263" s="40">
        <v>43824</v>
      </c>
      <c r="B263" s="21" t="s">
        <v>37</v>
      </c>
      <c r="C263" s="21">
        <v>3774.39</v>
      </c>
      <c r="D263" s="21">
        <v>115863.3</v>
      </c>
      <c r="E263" s="21">
        <v>1.1093</v>
      </c>
      <c r="F263" s="21">
        <v>4.0907</v>
      </c>
      <c r="G263" s="21">
        <v>6.9893999999999998</v>
      </c>
      <c r="H263" s="21">
        <v>1.901</v>
      </c>
      <c r="I263" s="21">
        <v>5.92</v>
      </c>
      <c r="J263" s="21">
        <v>6.57</v>
      </c>
      <c r="K263" s="21">
        <v>1.9300000000000002</v>
      </c>
      <c r="L263" s="21">
        <v>3.3479999999999999</v>
      </c>
      <c r="M263" s="21">
        <v>53.74</v>
      </c>
      <c r="N263" s="21">
        <v>1499.84</v>
      </c>
      <c r="O263" s="21" t="s">
        <v>37</v>
      </c>
      <c r="P263" s="21">
        <v>126639</v>
      </c>
      <c r="Q263" s="21">
        <v>8699.51</v>
      </c>
      <c r="R263" s="21">
        <v>27864.21</v>
      </c>
      <c r="S263" s="21">
        <v>-0.24199999999999999</v>
      </c>
      <c r="T263">
        <v>3.5859000000000001</v>
      </c>
      <c r="U263">
        <v>6.93</v>
      </c>
      <c r="V263">
        <v>286.75</v>
      </c>
    </row>
    <row r="264" spans="1:22" x14ac:dyDescent="0.25">
      <c r="A264" s="40">
        <v>43825</v>
      </c>
      <c r="B264" s="21" t="s">
        <v>37</v>
      </c>
      <c r="C264" s="21">
        <v>3774.39</v>
      </c>
      <c r="D264" s="21">
        <v>117203.2</v>
      </c>
      <c r="E264" s="21">
        <v>1.1097999999999999</v>
      </c>
      <c r="F264" s="21">
        <v>4.0537999999999998</v>
      </c>
      <c r="G264" s="21">
        <v>6.9965000000000002</v>
      </c>
      <c r="H264" s="21">
        <v>1.895</v>
      </c>
      <c r="I264" s="21">
        <v>5.86</v>
      </c>
      <c r="J264" s="21">
        <v>6.51</v>
      </c>
      <c r="K264" s="21">
        <v>1.8900000000000001</v>
      </c>
      <c r="L264" s="21">
        <v>3.3018999999999998</v>
      </c>
      <c r="M264" s="21">
        <v>53.84</v>
      </c>
      <c r="N264" s="21">
        <v>1511.53</v>
      </c>
      <c r="O264" s="21" t="s">
        <v>37</v>
      </c>
      <c r="P264" s="21">
        <v>128214</v>
      </c>
      <c r="Q264" s="21">
        <v>8778.31</v>
      </c>
      <c r="R264" s="21">
        <v>27864.21</v>
      </c>
      <c r="S264" s="21">
        <v>-0.24199999999999999</v>
      </c>
      <c r="T264">
        <v>3.5441000000000003</v>
      </c>
      <c r="U264">
        <v>6.85</v>
      </c>
      <c r="V264">
        <v>289.05</v>
      </c>
    </row>
    <row r="265" spans="1:22" x14ac:dyDescent="0.25">
      <c r="A265" s="40">
        <v>43826</v>
      </c>
      <c r="B265" s="21" t="s">
        <v>37</v>
      </c>
      <c r="C265" s="21">
        <v>3782.27</v>
      </c>
      <c r="D265" s="21">
        <v>116534</v>
      </c>
      <c r="E265" s="21">
        <v>1.1176999999999999</v>
      </c>
      <c r="F265" s="21">
        <v>4.0468999999999999</v>
      </c>
      <c r="G265" s="21">
        <v>6.9957000000000003</v>
      </c>
      <c r="H265" s="21">
        <v>1.877</v>
      </c>
      <c r="I265" s="21">
        <v>5.85</v>
      </c>
      <c r="J265" s="21">
        <v>6.49</v>
      </c>
      <c r="K265" s="21">
        <v>1.88</v>
      </c>
      <c r="L265" s="21">
        <v>3.2930000000000001</v>
      </c>
      <c r="M265" s="21">
        <v>54.07</v>
      </c>
      <c r="N265" s="21">
        <v>1510.56</v>
      </c>
      <c r="O265" s="21" t="s">
        <v>37</v>
      </c>
      <c r="P265" s="21">
        <v>127232</v>
      </c>
      <c r="Q265" s="21">
        <v>8770.98</v>
      </c>
      <c r="R265" s="21">
        <v>28225.42</v>
      </c>
      <c r="S265" s="21">
        <v>-0.25600000000000001</v>
      </c>
      <c r="T265">
        <v>3.5300000000000002</v>
      </c>
      <c r="U265">
        <v>6.84</v>
      </c>
      <c r="V265">
        <v>287.10000000000002</v>
      </c>
    </row>
    <row r="266" spans="1:22" x14ac:dyDescent="0.25">
      <c r="A266" s="40">
        <v>43829</v>
      </c>
      <c r="B266" s="21" t="s">
        <v>37</v>
      </c>
      <c r="C266" s="21">
        <v>3748.47</v>
      </c>
      <c r="D266" s="21">
        <v>115645.3</v>
      </c>
      <c r="E266" s="21">
        <v>1.1198999999999999</v>
      </c>
      <c r="F266" s="21">
        <v>4.0227000000000004</v>
      </c>
      <c r="G266" s="21">
        <v>6.9867999999999997</v>
      </c>
      <c r="H266" s="21">
        <v>1.88</v>
      </c>
      <c r="I266" s="21">
        <v>5.79</v>
      </c>
      <c r="J266" s="21">
        <v>6.43</v>
      </c>
      <c r="K266" s="21">
        <v>1.8199999999999998</v>
      </c>
      <c r="L266" s="21">
        <v>3.24</v>
      </c>
      <c r="M266" s="21">
        <v>53.94</v>
      </c>
      <c r="N266" s="21">
        <v>1515.16</v>
      </c>
      <c r="O266" s="21" t="s">
        <v>37</v>
      </c>
      <c r="P266" s="21">
        <v>126050</v>
      </c>
      <c r="Q266" s="21">
        <v>8709.73</v>
      </c>
      <c r="R266" s="21">
        <v>28319.39</v>
      </c>
      <c r="S266" s="21">
        <v>-0.185</v>
      </c>
      <c r="T266">
        <v>3.4647999999999999</v>
      </c>
      <c r="U266">
        <v>6.76</v>
      </c>
      <c r="V266">
        <v>287.5</v>
      </c>
    </row>
    <row r="267" spans="1:22" x14ac:dyDescent="0.25">
      <c r="A267" s="40">
        <v>43830</v>
      </c>
      <c r="B267" s="21" t="s">
        <v>37</v>
      </c>
      <c r="C267" s="21">
        <v>3745.15</v>
      </c>
      <c r="D267" s="21">
        <v>115645.3</v>
      </c>
      <c r="E267" s="21">
        <v>1.1213</v>
      </c>
      <c r="F267" s="21">
        <v>4.0304000000000002</v>
      </c>
      <c r="G267" s="21">
        <v>6.9631999999999996</v>
      </c>
      <c r="H267" s="21">
        <v>1.919</v>
      </c>
      <c r="I267" s="21">
        <v>5.79</v>
      </c>
      <c r="J267" s="21">
        <v>6.43</v>
      </c>
      <c r="K267" s="21">
        <v>1.8199999999999998</v>
      </c>
      <c r="L267" s="21">
        <v>3.24</v>
      </c>
      <c r="M267" s="21">
        <v>53.43</v>
      </c>
      <c r="N267" s="21">
        <v>1517.27</v>
      </c>
      <c r="O267" s="21" t="s">
        <v>37</v>
      </c>
      <c r="P267" s="21">
        <v>126050</v>
      </c>
      <c r="Q267" s="21">
        <v>8733.07</v>
      </c>
      <c r="R267" s="21">
        <v>28189.75</v>
      </c>
      <c r="S267" s="21">
        <v>-0.185</v>
      </c>
      <c r="T267">
        <v>3.4647999999999999</v>
      </c>
      <c r="U267">
        <v>6.76</v>
      </c>
      <c r="V267">
        <v>284.55</v>
      </c>
    </row>
    <row r="268" spans="1:22" x14ac:dyDescent="0.25">
      <c r="A268" s="40">
        <v>43831</v>
      </c>
      <c r="B268" s="21" t="s">
        <v>37</v>
      </c>
      <c r="C268" s="21">
        <v>3745.15</v>
      </c>
      <c r="D268" s="21">
        <v>115645.3</v>
      </c>
      <c r="E268" s="21">
        <v>1.1212</v>
      </c>
      <c r="F268" s="21">
        <v>4.0304000000000002</v>
      </c>
      <c r="G268" s="21">
        <v>6.9631999999999996</v>
      </c>
      <c r="H268" s="21">
        <v>1.919</v>
      </c>
      <c r="I268" s="21">
        <v>5.79</v>
      </c>
      <c r="J268" s="21">
        <v>6.43</v>
      </c>
      <c r="K268" s="21">
        <v>1.8199999999999998</v>
      </c>
      <c r="L268" s="21">
        <v>3.24</v>
      </c>
      <c r="M268" s="21">
        <v>53.43</v>
      </c>
      <c r="N268" s="21">
        <v>1517.29</v>
      </c>
      <c r="O268" s="21" t="s">
        <v>37</v>
      </c>
      <c r="P268" s="21">
        <v>126050</v>
      </c>
      <c r="Q268" s="21">
        <v>8733.07</v>
      </c>
      <c r="R268" s="21">
        <v>28189.75</v>
      </c>
      <c r="S268" s="21">
        <v>-0.186</v>
      </c>
      <c r="T268">
        <v>3.4647999999999999</v>
      </c>
      <c r="U268">
        <v>6.76</v>
      </c>
      <c r="V268">
        <v>284.55</v>
      </c>
    </row>
    <row r="269" spans="1:22" x14ac:dyDescent="0.25">
      <c r="A269" s="40">
        <v>43832</v>
      </c>
      <c r="B269" s="21" t="s">
        <v>37</v>
      </c>
      <c r="C269" s="21">
        <v>3793.24</v>
      </c>
      <c r="D269" s="21">
        <v>118573.1</v>
      </c>
      <c r="E269" s="21">
        <v>1.1172</v>
      </c>
      <c r="F269" s="21">
        <v>4.024</v>
      </c>
      <c r="G269" s="21">
        <v>6.9642999999999997</v>
      </c>
      <c r="H269" s="21">
        <v>1.8780000000000001</v>
      </c>
      <c r="I269" s="21">
        <v>5.78</v>
      </c>
      <c r="J269" s="21">
        <v>6.39</v>
      </c>
      <c r="K269" s="21">
        <v>1.8599999999999999</v>
      </c>
      <c r="L269" s="21">
        <v>3.24</v>
      </c>
      <c r="M269" s="21">
        <v>53.87</v>
      </c>
      <c r="N269" s="21">
        <v>1529.13</v>
      </c>
      <c r="O269" s="21" t="s">
        <v>37</v>
      </c>
      <c r="P269" s="21">
        <v>129273</v>
      </c>
      <c r="Q269" s="21">
        <v>8872.2199999999993</v>
      </c>
      <c r="R269" s="21">
        <v>28543.52</v>
      </c>
      <c r="S269" s="21">
        <v>-0.223</v>
      </c>
      <c r="T269">
        <v>3.49</v>
      </c>
      <c r="U269">
        <v>6.71</v>
      </c>
      <c r="V269">
        <v>287</v>
      </c>
    </row>
    <row r="270" spans="1:22" x14ac:dyDescent="0.25">
      <c r="A270" s="40">
        <v>43833</v>
      </c>
      <c r="B270" s="21" t="s">
        <v>37</v>
      </c>
      <c r="C270" s="21">
        <v>3773.37</v>
      </c>
      <c r="D270" s="21">
        <v>117706.7</v>
      </c>
      <c r="E270" s="21">
        <v>1.1161000000000001</v>
      </c>
      <c r="F270" s="21">
        <v>4.0587999999999997</v>
      </c>
      <c r="G270" s="21">
        <v>6.9660000000000002</v>
      </c>
      <c r="H270" s="21">
        <v>1.7890000000000001</v>
      </c>
      <c r="I270" s="21">
        <v>5.78</v>
      </c>
      <c r="J270" s="21">
        <v>6.42</v>
      </c>
      <c r="K270" s="21">
        <v>1.8799000000000001</v>
      </c>
      <c r="L270" s="21">
        <v>3.2572999999999999</v>
      </c>
      <c r="M270" s="21">
        <v>54.2</v>
      </c>
      <c r="N270" s="21">
        <v>1552.2</v>
      </c>
      <c r="O270" s="21" t="s">
        <v>37</v>
      </c>
      <c r="P270" s="21">
        <v>128818</v>
      </c>
      <c r="Q270" s="21">
        <v>8793.9</v>
      </c>
      <c r="R270" s="21">
        <v>28451.5</v>
      </c>
      <c r="S270" s="21">
        <v>-0.27800000000000002</v>
      </c>
      <c r="T270">
        <v>3.5300000000000002</v>
      </c>
      <c r="U270">
        <v>6.75</v>
      </c>
      <c r="V270">
        <v>283.2</v>
      </c>
    </row>
    <row r="271" spans="1:22" x14ac:dyDescent="0.25">
      <c r="A271" s="40">
        <v>43836</v>
      </c>
      <c r="B271" s="21" t="s">
        <v>37</v>
      </c>
      <c r="C271" s="21">
        <v>3752.52</v>
      </c>
      <c r="D271" s="21">
        <v>116877.9</v>
      </c>
      <c r="E271" s="21">
        <v>1.1196999999999999</v>
      </c>
      <c r="F271" s="21">
        <v>4.0644</v>
      </c>
      <c r="G271" s="21">
        <v>6.976</v>
      </c>
      <c r="H271" s="21">
        <v>1.81</v>
      </c>
      <c r="I271" s="21">
        <v>5.82</v>
      </c>
      <c r="J271" s="21">
        <v>6.46</v>
      </c>
      <c r="K271" s="21">
        <v>1.92</v>
      </c>
      <c r="L271" s="21">
        <v>3.3069999999999999</v>
      </c>
      <c r="M271" s="21">
        <v>54.36</v>
      </c>
      <c r="N271" s="21">
        <v>1565.74</v>
      </c>
      <c r="O271" s="21" t="s">
        <v>37</v>
      </c>
      <c r="P271" s="21">
        <v>127451</v>
      </c>
      <c r="Q271" s="21">
        <v>8848.52</v>
      </c>
      <c r="R271" s="21">
        <v>28226.19</v>
      </c>
      <c r="S271" s="21">
        <v>-0.28699999999999998</v>
      </c>
      <c r="T271">
        <v>3.6</v>
      </c>
      <c r="U271">
        <v>6.79</v>
      </c>
      <c r="V271">
        <v>283.39999999999998</v>
      </c>
    </row>
    <row r="272" spans="1:22" x14ac:dyDescent="0.25">
      <c r="A272" s="40">
        <v>43837</v>
      </c>
      <c r="B272" s="21" t="s">
        <v>37</v>
      </c>
      <c r="C272" s="21">
        <v>3759.25</v>
      </c>
      <c r="D272" s="21">
        <v>116661.9</v>
      </c>
      <c r="E272" s="21">
        <v>1.1153</v>
      </c>
      <c r="F272" s="21">
        <v>4.0658000000000003</v>
      </c>
      <c r="G272" s="21">
        <v>6.9452999999999996</v>
      </c>
      <c r="H272" s="21">
        <v>1.819</v>
      </c>
      <c r="I272" s="21">
        <v>5.78</v>
      </c>
      <c r="J272" s="21">
        <v>6.44</v>
      </c>
      <c r="K272" s="21">
        <v>1.9100000000000001</v>
      </c>
      <c r="L272" s="21">
        <v>3.31</v>
      </c>
      <c r="M272" s="21">
        <v>54.52</v>
      </c>
      <c r="N272" s="21">
        <v>1574.37</v>
      </c>
      <c r="O272" s="21" t="s">
        <v>37</v>
      </c>
      <c r="P272" s="21">
        <v>127193</v>
      </c>
      <c r="Q272" s="21">
        <v>8846.4500000000007</v>
      </c>
      <c r="R272" s="21">
        <v>28322.06</v>
      </c>
      <c r="S272" s="21">
        <v>-0.28499999999999998</v>
      </c>
      <c r="T272">
        <v>3.6</v>
      </c>
      <c r="U272">
        <v>6.79</v>
      </c>
      <c r="V272">
        <v>284</v>
      </c>
    </row>
    <row r="273" spans="1:22" x14ac:dyDescent="0.25">
      <c r="A273" s="40">
        <v>43838</v>
      </c>
      <c r="B273" s="21" t="s">
        <v>37</v>
      </c>
      <c r="C273" s="21">
        <v>3772.56</v>
      </c>
      <c r="D273" s="21">
        <v>116247</v>
      </c>
      <c r="E273" s="21">
        <v>1.1105</v>
      </c>
      <c r="F273" s="21">
        <v>4.0648999999999997</v>
      </c>
      <c r="G273" s="21">
        <v>6.9462000000000002</v>
      </c>
      <c r="H273" s="21">
        <v>1.875</v>
      </c>
      <c r="I273" s="21">
        <v>5.72</v>
      </c>
      <c r="J273" s="21">
        <v>6.4</v>
      </c>
      <c r="K273" s="21">
        <v>1.8935</v>
      </c>
      <c r="L273" s="21">
        <v>3.29</v>
      </c>
      <c r="M273" s="21">
        <v>52.94</v>
      </c>
      <c r="N273" s="21">
        <v>1556.42</v>
      </c>
      <c r="O273" s="21" t="s">
        <v>37</v>
      </c>
      <c r="P273" s="21">
        <v>126396</v>
      </c>
      <c r="Q273" s="21">
        <v>8912.3700000000008</v>
      </c>
      <c r="R273" s="21">
        <v>28087.919999999998</v>
      </c>
      <c r="S273" s="21">
        <v>-0.20699999999999999</v>
      </c>
      <c r="T273">
        <v>3.57</v>
      </c>
      <c r="U273">
        <v>6.76</v>
      </c>
      <c r="V273">
        <v>285.45</v>
      </c>
    </row>
    <row r="274" spans="1:22" x14ac:dyDescent="0.25">
      <c r="A274" s="40">
        <v>43839</v>
      </c>
      <c r="B274" s="21" t="s">
        <v>37</v>
      </c>
      <c r="C274" s="21">
        <v>3795.88</v>
      </c>
      <c r="D274" s="21">
        <v>115947.1</v>
      </c>
      <c r="E274" s="21">
        <v>1.1106</v>
      </c>
      <c r="F274" s="21">
        <v>4.0898000000000003</v>
      </c>
      <c r="G274" s="21">
        <v>6.9318</v>
      </c>
      <c r="H274" s="21">
        <v>1.8559999999999999</v>
      </c>
      <c r="I274" s="21">
        <v>5.67</v>
      </c>
      <c r="J274" s="21">
        <v>6.38</v>
      </c>
      <c r="K274" s="21">
        <v>1.9100000000000001</v>
      </c>
      <c r="L274" s="21">
        <v>3.29</v>
      </c>
      <c r="M274" s="21">
        <v>53.25</v>
      </c>
      <c r="N274" s="21">
        <v>1552.32</v>
      </c>
      <c r="O274" s="21" t="s">
        <v>37</v>
      </c>
      <c r="P274" s="21">
        <v>126182</v>
      </c>
      <c r="Q274" s="21">
        <v>8989.6299999999992</v>
      </c>
      <c r="R274" s="21">
        <v>28561</v>
      </c>
      <c r="S274" s="21">
        <v>-0.17899999999999999</v>
      </c>
      <c r="T274">
        <v>3.55</v>
      </c>
      <c r="U274">
        <v>6.73</v>
      </c>
      <c r="V274">
        <v>284.7</v>
      </c>
    </row>
    <row r="275" spans="1:22" x14ac:dyDescent="0.25">
      <c r="A275" s="40">
        <v>43840</v>
      </c>
      <c r="B275" s="21" t="s">
        <v>37</v>
      </c>
      <c r="C275" s="21">
        <v>3789.52</v>
      </c>
      <c r="D275" s="21">
        <v>115503.4</v>
      </c>
      <c r="E275" s="21">
        <v>1.1121000000000001</v>
      </c>
      <c r="F275" s="21">
        <v>4.0980999999999996</v>
      </c>
      <c r="G275" s="21">
        <v>6.9192999999999998</v>
      </c>
      <c r="H275" s="21">
        <v>1.821</v>
      </c>
      <c r="I275" s="21">
        <v>5.68</v>
      </c>
      <c r="J275" s="21">
        <v>6.38</v>
      </c>
      <c r="K275" s="21">
        <v>1.9516</v>
      </c>
      <c r="L275" s="21">
        <v>3.2800000000000002</v>
      </c>
      <c r="M275" s="21">
        <v>53.11</v>
      </c>
      <c r="N275" s="21">
        <v>1562.34</v>
      </c>
      <c r="O275" s="21" t="s">
        <v>37</v>
      </c>
      <c r="P275" s="21">
        <v>125507</v>
      </c>
      <c r="Q275" s="21">
        <v>8966.64</v>
      </c>
      <c r="R275" s="21">
        <v>28638.2</v>
      </c>
      <c r="S275" s="21">
        <v>-0.19900000000000001</v>
      </c>
      <c r="T275">
        <v>3.5510999999999999</v>
      </c>
      <c r="U275">
        <v>6.74</v>
      </c>
      <c r="V275">
        <v>285.89999999999998</v>
      </c>
    </row>
    <row r="276" spans="1:22" x14ac:dyDescent="0.25">
      <c r="A276" s="40">
        <v>43843</v>
      </c>
      <c r="B276" s="21" t="s">
        <v>37</v>
      </c>
      <c r="C276" s="21">
        <v>3779.68</v>
      </c>
      <c r="D276" s="21">
        <v>117325.3</v>
      </c>
      <c r="E276" s="21">
        <v>1.1133999999999999</v>
      </c>
      <c r="F276" s="21">
        <v>4.1425000000000001</v>
      </c>
      <c r="G276" s="21">
        <v>6.8932000000000002</v>
      </c>
      <c r="H276" s="21">
        <v>1.847</v>
      </c>
      <c r="I276" s="21">
        <v>5.74</v>
      </c>
      <c r="J276" s="21">
        <v>6.44</v>
      </c>
      <c r="K276" s="21">
        <v>2.0150000000000001</v>
      </c>
      <c r="L276" s="21">
        <v>3.3275000000000001</v>
      </c>
      <c r="M276" s="21">
        <v>52.77</v>
      </c>
      <c r="N276" s="21">
        <v>1547.88</v>
      </c>
      <c r="O276" s="21" t="s">
        <v>37</v>
      </c>
      <c r="P276" s="21">
        <v>127787</v>
      </c>
      <c r="Q276" s="21">
        <v>9070.65</v>
      </c>
      <c r="R276" s="21">
        <v>28954.94</v>
      </c>
      <c r="S276" s="21">
        <v>-0.159</v>
      </c>
      <c r="T276">
        <v>3.57</v>
      </c>
      <c r="U276">
        <v>6.8100000000000005</v>
      </c>
      <c r="V276">
        <v>290.45</v>
      </c>
    </row>
    <row r="277" spans="1:22" x14ac:dyDescent="0.25">
      <c r="A277" s="40">
        <v>43844</v>
      </c>
      <c r="B277" s="21" t="s">
        <v>37</v>
      </c>
      <c r="C277" s="21">
        <v>3774.88</v>
      </c>
      <c r="D277" s="21">
        <v>117632.4</v>
      </c>
      <c r="E277" s="21">
        <v>1.1128</v>
      </c>
      <c r="F277" s="21">
        <v>4.1318999999999999</v>
      </c>
      <c r="G277" s="21">
        <v>6.8841999999999999</v>
      </c>
      <c r="H277" s="21">
        <v>1.8120000000000001</v>
      </c>
      <c r="I277" s="21">
        <v>5.66</v>
      </c>
      <c r="J277" s="21">
        <v>6.38</v>
      </c>
      <c r="K277" s="21">
        <v>1.9838</v>
      </c>
      <c r="L277" s="21">
        <v>3.29</v>
      </c>
      <c r="M277" s="21">
        <v>52.96</v>
      </c>
      <c r="N277" s="21">
        <v>1546.39</v>
      </c>
      <c r="O277" s="21" t="s">
        <v>37</v>
      </c>
      <c r="P277" s="21">
        <v>127750</v>
      </c>
      <c r="Q277" s="21">
        <v>9033.42</v>
      </c>
      <c r="R277" s="21">
        <v>28885.14</v>
      </c>
      <c r="S277" s="21">
        <v>-0.17100000000000001</v>
      </c>
      <c r="T277">
        <v>3.5322</v>
      </c>
      <c r="U277">
        <v>6.75</v>
      </c>
      <c r="V277">
        <v>291.95</v>
      </c>
    </row>
    <row r="278" spans="1:22" x14ac:dyDescent="0.25">
      <c r="A278" s="40">
        <v>43845</v>
      </c>
      <c r="B278" s="21" t="s">
        <v>37</v>
      </c>
      <c r="C278" s="21">
        <v>3768.96</v>
      </c>
      <c r="D278" s="21">
        <v>116414.39999999999</v>
      </c>
      <c r="E278" s="21">
        <v>1.115</v>
      </c>
      <c r="F278" s="21">
        <v>4.1830999999999996</v>
      </c>
      <c r="G278" s="21">
        <v>6.8909000000000002</v>
      </c>
      <c r="H278" s="21">
        <v>1.784</v>
      </c>
      <c r="I278" s="21">
        <v>5.5600000000000005</v>
      </c>
      <c r="J278" s="21">
        <v>6.32</v>
      </c>
      <c r="K278" s="21">
        <v>1.92</v>
      </c>
      <c r="L278" s="21">
        <v>3.29</v>
      </c>
      <c r="M278" s="21">
        <v>52.61</v>
      </c>
      <c r="N278" s="21">
        <v>1556.25</v>
      </c>
      <c r="O278" s="21" t="s">
        <v>37</v>
      </c>
      <c r="P278" s="21">
        <v>126321</v>
      </c>
      <c r="Q278" s="21">
        <v>9035.67</v>
      </c>
      <c r="R278" s="21">
        <v>28773.59</v>
      </c>
      <c r="S278" s="21">
        <v>-0.2</v>
      </c>
      <c r="T278">
        <v>3.55</v>
      </c>
      <c r="U278">
        <v>6.71</v>
      </c>
      <c r="V278">
        <v>291.25</v>
      </c>
    </row>
    <row r="279" spans="1:22" x14ac:dyDescent="0.25">
      <c r="A279" s="40">
        <v>43846</v>
      </c>
      <c r="B279" s="21" t="s">
        <v>37</v>
      </c>
      <c r="C279" s="21">
        <v>3774.14</v>
      </c>
      <c r="D279" s="21">
        <v>116704.2</v>
      </c>
      <c r="E279" s="21">
        <v>1.1136999999999999</v>
      </c>
      <c r="F279" s="21">
        <v>4.1839000000000004</v>
      </c>
      <c r="G279" s="21">
        <v>6.8788999999999998</v>
      </c>
      <c r="H279" s="21">
        <v>1.8080000000000001</v>
      </c>
      <c r="I279" s="21">
        <v>5.6899999999999995</v>
      </c>
      <c r="J279" s="21">
        <v>6.43</v>
      </c>
      <c r="K279" s="21">
        <v>1.98</v>
      </c>
      <c r="L279" s="21">
        <v>3.3344</v>
      </c>
      <c r="M279" s="21">
        <v>52.86</v>
      </c>
      <c r="N279" s="21">
        <v>1552.51</v>
      </c>
      <c r="O279" s="21" t="s">
        <v>37</v>
      </c>
      <c r="P279" s="21">
        <v>126748</v>
      </c>
      <c r="Q279" s="21">
        <v>9125</v>
      </c>
      <c r="R279" s="21">
        <v>28883.040000000001</v>
      </c>
      <c r="S279" s="21">
        <v>-0.219</v>
      </c>
      <c r="T279">
        <v>3.5704000000000002</v>
      </c>
      <c r="U279">
        <v>6.82</v>
      </c>
      <c r="V279">
        <v>289.10000000000002</v>
      </c>
    </row>
    <row r="280" spans="1:22" x14ac:dyDescent="0.25">
      <c r="A280" s="40">
        <v>43847</v>
      </c>
      <c r="B280" s="21" t="s">
        <v>37</v>
      </c>
      <c r="C280" s="21">
        <v>3808.26</v>
      </c>
      <c r="D280" s="21">
        <v>118478.3</v>
      </c>
      <c r="E280" s="21">
        <v>1.1092</v>
      </c>
      <c r="F280" s="21">
        <v>4.1616</v>
      </c>
      <c r="G280" s="21">
        <v>6.8597000000000001</v>
      </c>
      <c r="H280" s="21">
        <v>1.8220000000000001</v>
      </c>
      <c r="I280" s="21">
        <v>5.67</v>
      </c>
      <c r="J280" s="21">
        <v>6.38</v>
      </c>
      <c r="K280" s="21">
        <v>1.9300000000000002</v>
      </c>
      <c r="L280" s="21">
        <v>3.3205999999999998</v>
      </c>
      <c r="M280" s="21">
        <v>52.87</v>
      </c>
      <c r="N280" s="21">
        <v>1557.24</v>
      </c>
      <c r="O280" s="21" t="s">
        <v>37</v>
      </c>
      <c r="P280" s="21">
        <v>128562</v>
      </c>
      <c r="Q280" s="21">
        <v>9173.73</v>
      </c>
      <c r="R280" s="21">
        <v>29056.42</v>
      </c>
      <c r="S280" s="21">
        <v>-0.215</v>
      </c>
      <c r="T280">
        <v>3.5383</v>
      </c>
      <c r="U280">
        <v>6.75</v>
      </c>
      <c r="V280">
        <v>289.05</v>
      </c>
    </row>
    <row r="281" spans="1:22" x14ac:dyDescent="0.25">
      <c r="A281" s="40">
        <v>43850</v>
      </c>
      <c r="B281" s="21" t="s">
        <v>37</v>
      </c>
      <c r="C281" s="21">
        <v>3799.03</v>
      </c>
      <c r="D281" s="21">
        <v>118861.6</v>
      </c>
      <c r="E281" s="21">
        <v>1.1094999999999999</v>
      </c>
      <c r="F281" s="21">
        <v>4.1872999999999996</v>
      </c>
      <c r="G281" s="21">
        <v>6.8667999999999996</v>
      </c>
      <c r="H281" s="21">
        <v>1.8220000000000001</v>
      </c>
      <c r="I281" s="21">
        <v>5.66</v>
      </c>
      <c r="J281" s="21">
        <v>6.39</v>
      </c>
      <c r="K281" s="21">
        <v>1.96</v>
      </c>
      <c r="L281" s="21">
        <v>3.3656999999999999</v>
      </c>
      <c r="M281" s="21">
        <v>52.87</v>
      </c>
      <c r="N281" s="21">
        <v>1560.77</v>
      </c>
      <c r="O281" s="21" t="s">
        <v>37</v>
      </c>
      <c r="P281" s="21">
        <v>129017</v>
      </c>
      <c r="Q281" s="21">
        <v>9173.73</v>
      </c>
      <c r="R281" s="21">
        <v>28795.91</v>
      </c>
      <c r="S281" s="21">
        <v>-0.218</v>
      </c>
      <c r="T281">
        <v>3.5644</v>
      </c>
      <c r="U281">
        <v>6.77</v>
      </c>
      <c r="V281">
        <v>289.05</v>
      </c>
    </row>
    <row r="282" spans="1:22" x14ac:dyDescent="0.25">
      <c r="A282" s="40">
        <v>43851</v>
      </c>
      <c r="B282" s="21" t="s">
        <v>37</v>
      </c>
      <c r="C282" s="21">
        <v>3789.12</v>
      </c>
      <c r="D282" s="21">
        <v>117026</v>
      </c>
      <c r="E282" s="21">
        <v>1.1082000000000001</v>
      </c>
      <c r="F282" s="21">
        <v>4.2135999999999996</v>
      </c>
      <c r="G282" s="21">
        <v>6.9058000000000002</v>
      </c>
      <c r="H282" s="21">
        <v>1.7749999999999999</v>
      </c>
      <c r="I282" s="21">
        <v>5.6</v>
      </c>
      <c r="J282" s="21">
        <v>6.34</v>
      </c>
      <c r="K282" s="21">
        <v>1.97</v>
      </c>
      <c r="L282" s="21">
        <v>3.37</v>
      </c>
      <c r="M282" s="21">
        <v>53.1</v>
      </c>
      <c r="N282" s="21">
        <v>1558.17</v>
      </c>
      <c r="O282" s="21" t="s">
        <v>37</v>
      </c>
      <c r="P282" s="21">
        <v>126897</v>
      </c>
      <c r="Q282" s="21">
        <v>9166.6299999999992</v>
      </c>
      <c r="R282" s="21">
        <v>27985.33</v>
      </c>
      <c r="S282" s="21">
        <v>-0.248</v>
      </c>
      <c r="T282">
        <v>3.5674000000000001</v>
      </c>
      <c r="U282">
        <v>6.73</v>
      </c>
      <c r="V282">
        <v>284.2</v>
      </c>
    </row>
    <row r="283" spans="1:22" x14ac:dyDescent="0.25">
      <c r="A283" s="40">
        <v>43852</v>
      </c>
      <c r="B283" s="21" t="s">
        <v>37</v>
      </c>
      <c r="C283" s="21">
        <v>3769.79</v>
      </c>
      <c r="D283" s="21">
        <v>118391.4</v>
      </c>
      <c r="E283" s="21">
        <v>1.1093</v>
      </c>
      <c r="F283" s="21">
        <v>4.1805000000000003</v>
      </c>
      <c r="G283" s="21">
        <v>6.9066000000000001</v>
      </c>
      <c r="H283" s="21">
        <v>1.77</v>
      </c>
      <c r="I283" s="21">
        <v>5.54</v>
      </c>
      <c r="J283" s="21">
        <v>6.3</v>
      </c>
      <c r="K283" s="21">
        <v>1.9</v>
      </c>
      <c r="L283" s="21">
        <v>3.32</v>
      </c>
      <c r="M283" s="21">
        <v>52.21</v>
      </c>
      <c r="N283" s="21">
        <v>1558.78</v>
      </c>
      <c r="O283" s="21" t="s">
        <v>37</v>
      </c>
      <c r="P283" s="21">
        <v>128164</v>
      </c>
      <c r="Q283" s="21">
        <v>9188.58</v>
      </c>
      <c r="R283" s="21">
        <v>28341.040000000001</v>
      </c>
      <c r="S283" s="21">
        <v>-0.26</v>
      </c>
      <c r="T283">
        <v>3.54</v>
      </c>
      <c r="U283">
        <v>6.7</v>
      </c>
      <c r="V283">
        <v>281.8</v>
      </c>
    </row>
    <row r="284" spans="1:22" x14ac:dyDescent="0.25">
      <c r="A284" s="40">
        <v>43853</v>
      </c>
      <c r="B284" s="21" t="s">
        <v>37</v>
      </c>
      <c r="C284" s="21">
        <v>3736.85</v>
      </c>
      <c r="D284" s="21">
        <v>119527.6</v>
      </c>
      <c r="E284" s="21">
        <v>1.1054999999999999</v>
      </c>
      <c r="F284" s="21">
        <v>4.17</v>
      </c>
      <c r="G284" s="21">
        <v>6.9425999999999997</v>
      </c>
      <c r="H284" s="21">
        <v>1.7330000000000001</v>
      </c>
      <c r="I284" s="21">
        <v>5.57</v>
      </c>
      <c r="J284" s="21">
        <v>6.32</v>
      </c>
      <c r="K284" s="21">
        <v>1.8900000000000001</v>
      </c>
      <c r="L284" s="21">
        <v>3.32</v>
      </c>
      <c r="M284" s="21">
        <v>51.18</v>
      </c>
      <c r="N284" s="21">
        <v>1562.94</v>
      </c>
      <c r="O284" s="21" t="s">
        <v>37</v>
      </c>
      <c r="P284" s="21">
        <v>129609</v>
      </c>
      <c r="Q284" s="21">
        <v>9216.98</v>
      </c>
      <c r="R284" s="21">
        <v>27909.119999999999</v>
      </c>
      <c r="S284" s="21">
        <v>-0.308</v>
      </c>
      <c r="T284">
        <v>3.55</v>
      </c>
      <c r="U284">
        <v>6.71</v>
      </c>
      <c r="V284">
        <v>277.85000000000002</v>
      </c>
    </row>
    <row r="285" spans="1:22" x14ac:dyDescent="0.25">
      <c r="A285" s="40">
        <v>43854</v>
      </c>
      <c r="B285" s="21" t="s">
        <v>37</v>
      </c>
      <c r="C285" s="21">
        <v>3779.16</v>
      </c>
      <c r="D285" s="21">
        <v>118376.4</v>
      </c>
      <c r="E285" s="21">
        <v>1.1025</v>
      </c>
      <c r="F285" s="21">
        <v>4.1825999999999999</v>
      </c>
      <c r="G285" s="21">
        <v>6.9425999999999997</v>
      </c>
      <c r="H285" s="21">
        <v>1.6850000000000001</v>
      </c>
      <c r="I285" s="21">
        <v>5.5600000000000005</v>
      </c>
      <c r="J285" s="21">
        <v>6.3</v>
      </c>
      <c r="K285" s="21">
        <v>1.8900000000000001</v>
      </c>
      <c r="L285" s="21">
        <v>3.2984999999999998</v>
      </c>
      <c r="M285" s="21">
        <v>50.07</v>
      </c>
      <c r="N285" s="21">
        <v>1571.53</v>
      </c>
      <c r="O285" s="21" t="s">
        <v>37</v>
      </c>
      <c r="P285" s="21">
        <v>128235</v>
      </c>
      <c r="Q285" s="21">
        <v>9141.4699999999993</v>
      </c>
      <c r="R285" s="21">
        <v>27949.64</v>
      </c>
      <c r="S285" s="21">
        <v>-0.33500000000000002</v>
      </c>
      <c r="T285">
        <v>3.5444</v>
      </c>
      <c r="U285">
        <v>6.68</v>
      </c>
      <c r="V285">
        <v>273.64999999999998</v>
      </c>
    </row>
    <row r="286" spans="1:22" x14ac:dyDescent="0.25">
      <c r="A286" s="40">
        <v>43857</v>
      </c>
      <c r="B286" s="21" t="s">
        <v>37</v>
      </c>
      <c r="C286" s="21">
        <v>3677.84</v>
      </c>
      <c r="D286" s="21">
        <v>114481.8</v>
      </c>
      <c r="E286" s="21">
        <v>1.1019000000000001</v>
      </c>
      <c r="F286" s="21">
        <v>4.2107999999999999</v>
      </c>
      <c r="G286" s="21">
        <v>6.9425999999999997</v>
      </c>
      <c r="H286" s="21">
        <v>1.609</v>
      </c>
      <c r="I286" s="21">
        <v>5.51</v>
      </c>
      <c r="J286" s="21">
        <v>6.27</v>
      </c>
      <c r="K286" s="21">
        <v>1.8831</v>
      </c>
      <c r="L286" s="21">
        <v>3.3087</v>
      </c>
      <c r="M286" s="21">
        <v>49.91</v>
      </c>
      <c r="N286" s="21">
        <v>1582.06</v>
      </c>
      <c r="O286" s="21" t="s">
        <v>37</v>
      </c>
      <c r="P286" s="21">
        <v>123849</v>
      </c>
      <c r="Q286" s="21">
        <v>8952.18</v>
      </c>
      <c r="R286" s="21">
        <v>27949.64</v>
      </c>
      <c r="S286" s="21">
        <v>-0.38500000000000001</v>
      </c>
      <c r="T286">
        <v>3.57</v>
      </c>
      <c r="U286">
        <v>6.66</v>
      </c>
      <c r="V286">
        <v>265.05</v>
      </c>
    </row>
    <row r="287" spans="1:22" x14ac:dyDescent="0.25">
      <c r="A287" s="40">
        <v>43858</v>
      </c>
      <c r="B287" s="21" t="s">
        <v>37</v>
      </c>
      <c r="C287" s="21">
        <v>3719.22</v>
      </c>
      <c r="D287" s="21">
        <v>116479</v>
      </c>
      <c r="E287" s="21">
        <v>1.1022000000000001</v>
      </c>
      <c r="F287" s="21">
        <v>4.1904000000000003</v>
      </c>
      <c r="G287" s="21">
        <v>6.9425999999999997</v>
      </c>
      <c r="H287" s="21">
        <v>1.657</v>
      </c>
      <c r="I287" s="21">
        <v>5.5</v>
      </c>
      <c r="J287" s="21">
        <v>6.21</v>
      </c>
      <c r="K287" s="21">
        <v>1.9</v>
      </c>
      <c r="L287" s="21">
        <v>3.2787000000000002</v>
      </c>
      <c r="M287" s="21">
        <v>50.15</v>
      </c>
      <c r="N287" s="21">
        <v>1567.17</v>
      </c>
      <c r="O287" s="21" t="s">
        <v>37</v>
      </c>
      <c r="P287" s="21">
        <v>126218</v>
      </c>
      <c r="Q287" s="21">
        <v>9090.93</v>
      </c>
      <c r="R287" s="21">
        <v>27949.64</v>
      </c>
      <c r="S287" s="21">
        <v>-0.34100000000000003</v>
      </c>
      <c r="T287">
        <v>3.55</v>
      </c>
      <c r="U287">
        <v>6.6</v>
      </c>
      <c r="V287">
        <v>262.89999999999998</v>
      </c>
    </row>
    <row r="288" spans="1:22" x14ac:dyDescent="0.25">
      <c r="A288" s="40">
        <v>43859</v>
      </c>
      <c r="B288" s="21" t="s">
        <v>37</v>
      </c>
      <c r="C288" s="21">
        <v>3736.36</v>
      </c>
      <c r="D288" s="21">
        <v>115384.8</v>
      </c>
      <c r="E288" s="21">
        <v>1.101</v>
      </c>
      <c r="F288" s="21">
        <v>4.2249999999999996</v>
      </c>
      <c r="G288" s="21">
        <v>6.9425999999999997</v>
      </c>
      <c r="H288" s="21">
        <v>1.585</v>
      </c>
      <c r="I288" s="21">
        <v>5.49</v>
      </c>
      <c r="J288" s="21">
        <v>6.18</v>
      </c>
      <c r="K288" s="21">
        <v>1.8873</v>
      </c>
      <c r="L288" s="21">
        <v>3.24</v>
      </c>
      <c r="M288" s="21">
        <v>50.14</v>
      </c>
      <c r="N288" s="21">
        <v>1576.83</v>
      </c>
      <c r="O288" s="21" t="s">
        <v>37</v>
      </c>
      <c r="P288" s="21">
        <v>124768</v>
      </c>
      <c r="Q288" s="21">
        <v>9101.61</v>
      </c>
      <c r="R288" s="21">
        <v>27160.63</v>
      </c>
      <c r="S288" s="21">
        <v>-0.377</v>
      </c>
      <c r="T288">
        <v>3.5300000000000002</v>
      </c>
      <c r="U288">
        <v>6.58</v>
      </c>
      <c r="V288">
        <v>261.39999999999998</v>
      </c>
    </row>
    <row r="289" spans="1:22" x14ac:dyDescent="0.25">
      <c r="A289" s="40">
        <v>43860</v>
      </c>
      <c r="B289" s="21" t="s">
        <v>37</v>
      </c>
      <c r="C289" s="21">
        <v>3690.78</v>
      </c>
      <c r="D289" s="21">
        <v>115528</v>
      </c>
      <c r="E289" s="21">
        <v>1.1032</v>
      </c>
      <c r="F289" s="21">
        <v>4.2472000000000003</v>
      </c>
      <c r="G289" s="21">
        <v>6.9425999999999997</v>
      </c>
      <c r="H289" s="21">
        <v>1.5859999999999999</v>
      </c>
      <c r="I289" s="21">
        <v>5.5</v>
      </c>
      <c r="J289" s="21">
        <v>6.2</v>
      </c>
      <c r="K289" s="21">
        <v>1.9</v>
      </c>
      <c r="L289" s="21">
        <v>3.2509999999999999</v>
      </c>
      <c r="M289" s="21">
        <v>49.93</v>
      </c>
      <c r="N289" s="21">
        <v>1574.28</v>
      </c>
      <c r="O289" s="21" t="s">
        <v>37</v>
      </c>
      <c r="P289" s="21">
        <v>125058</v>
      </c>
      <c r="Q289" s="21">
        <v>9136.09</v>
      </c>
      <c r="R289" s="21">
        <v>26449.13</v>
      </c>
      <c r="S289" s="21">
        <v>-0.40600000000000003</v>
      </c>
      <c r="T289">
        <v>3.55</v>
      </c>
      <c r="U289">
        <v>6.59</v>
      </c>
      <c r="V289">
        <v>258.39999999999998</v>
      </c>
    </row>
    <row r="290" spans="1:22" x14ac:dyDescent="0.25">
      <c r="A290" s="40">
        <v>43861</v>
      </c>
      <c r="B290" s="21" t="s">
        <v>37</v>
      </c>
      <c r="C290" s="21">
        <v>3640.91</v>
      </c>
      <c r="D290" s="21">
        <v>113760.6</v>
      </c>
      <c r="E290" s="21">
        <v>1.1093</v>
      </c>
      <c r="F290" s="21">
        <v>4.2828999999999997</v>
      </c>
      <c r="G290" s="21">
        <v>6.9425999999999997</v>
      </c>
      <c r="H290" s="21">
        <v>1.508</v>
      </c>
      <c r="I290" s="21">
        <v>5.52</v>
      </c>
      <c r="J290" s="21">
        <v>6.21</v>
      </c>
      <c r="K290" s="21">
        <v>1.9100000000000001</v>
      </c>
      <c r="L290" s="21">
        <v>3.27</v>
      </c>
      <c r="M290" s="21">
        <v>49.83</v>
      </c>
      <c r="N290" s="21">
        <v>1589.16</v>
      </c>
      <c r="O290" s="21" t="s">
        <v>37</v>
      </c>
      <c r="P290" s="21">
        <v>123240</v>
      </c>
      <c r="Q290" s="21">
        <v>8991.51</v>
      </c>
      <c r="R290" s="21">
        <v>26312.63</v>
      </c>
      <c r="S290" s="21">
        <v>-0.434</v>
      </c>
      <c r="T290">
        <v>3.57</v>
      </c>
      <c r="U290">
        <v>6.6</v>
      </c>
      <c r="V290">
        <v>257.8</v>
      </c>
    </row>
    <row r="291" spans="1:22" x14ac:dyDescent="0.25">
      <c r="A291" s="40">
        <v>43864</v>
      </c>
      <c r="B291" s="21" t="s">
        <v>37</v>
      </c>
      <c r="C291" s="21">
        <v>3661.27</v>
      </c>
      <c r="D291" s="21">
        <v>114629.2</v>
      </c>
      <c r="E291" s="21">
        <v>1.1060000000000001</v>
      </c>
      <c r="F291" s="21">
        <v>4.2469000000000001</v>
      </c>
      <c r="G291" s="21">
        <v>7.0214999999999996</v>
      </c>
      <c r="H291" s="21">
        <v>1.528</v>
      </c>
      <c r="I291" s="21">
        <v>5.46</v>
      </c>
      <c r="J291" s="21">
        <v>6.15</v>
      </c>
      <c r="K291" s="21">
        <v>1.8900000000000001</v>
      </c>
      <c r="L291" s="21">
        <v>3.2536</v>
      </c>
      <c r="M291" s="21">
        <v>49.69</v>
      </c>
      <c r="N291" s="21">
        <v>1576.73</v>
      </c>
      <c r="O291" s="21" t="s">
        <v>37</v>
      </c>
      <c r="P291" s="21">
        <v>124168</v>
      </c>
      <c r="Q291" s="21">
        <v>9126.23</v>
      </c>
      <c r="R291" s="21">
        <v>26356.98</v>
      </c>
      <c r="S291" s="21">
        <v>-0.442</v>
      </c>
      <c r="T291">
        <v>3.54</v>
      </c>
      <c r="U291">
        <v>6.52</v>
      </c>
      <c r="V291">
        <v>257.5</v>
      </c>
    </row>
    <row r="292" spans="1:22" x14ac:dyDescent="0.25">
      <c r="A292" s="40">
        <v>43865</v>
      </c>
      <c r="B292" s="21" t="s">
        <v>37</v>
      </c>
      <c r="C292" s="21">
        <v>3732.28</v>
      </c>
      <c r="D292" s="21">
        <v>115556.7</v>
      </c>
      <c r="E292" s="21">
        <v>1.1044</v>
      </c>
      <c r="F292" s="21">
        <v>4.2545999999999999</v>
      </c>
      <c r="G292" s="21">
        <v>6.9984999999999999</v>
      </c>
      <c r="H292" s="21">
        <v>1.6</v>
      </c>
      <c r="I292" s="21">
        <v>5.45</v>
      </c>
      <c r="J292" s="21">
        <v>6.11</v>
      </c>
      <c r="K292" s="21">
        <v>1.8837000000000002</v>
      </c>
      <c r="L292" s="21">
        <v>3.2317999999999998</v>
      </c>
      <c r="M292" s="21">
        <v>49.59</v>
      </c>
      <c r="N292" s="21">
        <v>1552.92</v>
      </c>
      <c r="O292" s="21" t="s">
        <v>37</v>
      </c>
      <c r="P292" s="21">
        <v>124720</v>
      </c>
      <c r="Q292" s="21">
        <v>9334.06</v>
      </c>
      <c r="R292" s="21">
        <v>26675.98</v>
      </c>
      <c r="S292" s="21">
        <v>-0.39900000000000002</v>
      </c>
      <c r="T292">
        <v>3.5308000000000002</v>
      </c>
      <c r="U292">
        <v>6.47</v>
      </c>
      <c r="V292">
        <v>261.2</v>
      </c>
    </row>
    <row r="293" spans="1:22" x14ac:dyDescent="0.25">
      <c r="A293" s="40">
        <v>43866</v>
      </c>
      <c r="B293" s="21" t="s">
        <v>37</v>
      </c>
      <c r="C293" s="21">
        <v>3777.84</v>
      </c>
      <c r="D293" s="21">
        <v>116028.3</v>
      </c>
      <c r="E293" s="21">
        <v>1.0999000000000001</v>
      </c>
      <c r="F293" s="21">
        <v>4.2412000000000001</v>
      </c>
      <c r="G293" s="21">
        <v>6.9714</v>
      </c>
      <c r="H293" s="21">
        <v>1.6520000000000001</v>
      </c>
      <c r="I293" s="21">
        <v>5.42</v>
      </c>
      <c r="J293" s="21">
        <v>6.05</v>
      </c>
      <c r="K293" s="21">
        <v>1.8717000000000001</v>
      </c>
      <c r="L293" s="21">
        <v>3.1844000000000001</v>
      </c>
      <c r="M293" s="21">
        <v>50.2</v>
      </c>
      <c r="N293" s="21">
        <v>1556.02</v>
      </c>
      <c r="O293" s="21" t="s">
        <v>37</v>
      </c>
      <c r="P293" s="21">
        <v>125173</v>
      </c>
      <c r="Q293" s="21">
        <v>9367.48</v>
      </c>
      <c r="R293" s="21">
        <v>26786.74</v>
      </c>
      <c r="S293" s="21">
        <v>-0.35899999999999999</v>
      </c>
      <c r="T293">
        <v>3.49</v>
      </c>
      <c r="U293">
        <v>6.39</v>
      </c>
      <c r="V293">
        <v>264.25</v>
      </c>
    </row>
    <row r="294" spans="1:22" x14ac:dyDescent="0.25">
      <c r="A294" s="40">
        <v>43867</v>
      </c>
      <c r="B294" s="21" t="s">
        <v>37</v>
      </c>
      <c r="C294" s="21">
        <v>3805.52</v>
      </c>
      <c r="D294" s="21">
        <v>115190</v>
      </c>
      <c r="E294" s="21">
        <v>1.0983000000000001</v>
      </c>
      <c r="F294" s="21">
        <v>4.2824999999999998</v>
      </c>
      <c r="G294" s="21">
        <v>6.9706999999999999</v>
      </c>
      <c r="H294" s="21">
        <v>1.6440000000000001</v>
      </c>
      <c r="I294" s="21">
        <v>5.54</v>
      </c>
      <c r="J294" s="21">
        <v>6.14</v>
      </c>
      <c r="K294" s="21">
        <v>1.97</v>
      </c>
      <c r="L294" s="21">
        <v>3.2120000000000002</v>
      </c>
      <c r="M294" s="21">
        <v>50.89</v>
      </c>
      <c r="N294" s="21">
        <v>1566.66</v>
      </c>
      <c r="O294" s="21" t="s">
        <v>37</v>
      </c>
      <c r="P294" s="21">
        <v>124433</v>
      </c>
      <c r="Q294" s="21">
        <v>9445.92</v>
      </c>
      <c r="R294" s="21">
        <v>27493.7</v>
      </c>
      <c r="S294" s="21">
        <v>-0.37</v>
      </c>
      <c r="T294">
        <v>3.4912000000000001</v>
      </c>
      <c r="U294">
        <v>6.47</v>
      </c>
      <c r="V294">
        <v>265.85000000000002</v>
      </c>
    </row>
    <row r="295" spans="1:22" x14ac:dyDescent="0.25">
      <c r="A295" s="40">
        <v>43868</v>
      </c>
      <c r="B295" s="21" t="s">
        <v>37</v>
      </c>
      <c r="C295" s="21">
        <v>3798.49</v>
      </c>
      <c r="D295" s="21">
        <v>113770.3</v>
      </c>
      <c r="E295" s="21">
        <v>1.0946</v>
      </c>
      <c r="F295" s="21">
        <v>4.3174999999999999</v>
      </c>
      <c r="G295" s="21">
        <v>7.0025000000000004</v>
      </c>
      <c r="H295" s="21">
        <v>1.5840000000000001</v>
      </c>
      <c r="I295" s="21">
        <v>5.5600000000000005</v>
      </c>
      <c r="J295" s="21">
        <v>6.2</v>
      </c>
      <c r="K295" s="21">
        <v>1.9994000000000001</v>
      </c>
      <c r="L295" s="21">
        <v>3.23</v>
      </c>
      <c r="M295" s="21">
        <v>50.9</v>
      </c>
      <c r="N295" s="21">
        <v>1570.44</v>
      </c>
      <c r="O295" s="21" t="s">
        <v>37</v>
      </c>
      <c r="P295" s="21">
        <v>122862</v>
      </c>
      <c r="Q295" s="21">
        <v>9401.1</v>
      </c>
      <c r="R295" s="21">
        <v>27404.27</v>
      </c>
      <c r="S295" s="21">
        <v>-0.38600000000000001</v>
      </c>
      <c r="T295">
        <v>3.4863</v>
      </c>
      <c r="U295">
        <v>6.55</v>
      </c>
      <c r="V295">
        <v>262.3</v>
      </c>
    </row>
    <row r="296" spans="1:22" x14ac:dyDescent="0.25">
      <c r="A296" s="40">
        <v>43871</v>
      </c>
      <c r="B296" s="21" t="s">
        <v>37</v>
      </c>
      <c r="C296" s="21">
        <v>3793.18</v>
      </c>
      <c r="D296" s="21">
        <v>112570.3</v>
      </c>
      <c r="E296" s="21">
        <v>1.0911</v>
      </c>
      <c r="F296" s="21">
        <v>4.3254999999999999</v>
      </c>
      <c r="G296" s="21">
        <v>6.9843999999999999</v>
      </c>
      <c r="H296" s="21">
        <v>1.571</v>
      </c>
      <c r="I296" s="21">
        <v>5.52</v>
      </c>
      <c r="J296" s="21">
        <v>6.15</v>
      </c>
      <c r="K296" s="21">
        <v>1.97</v>
      </c>
      <c r="L296" s="21">
        <v>3.19</v>
      </c>
      <c r="M296" s="21">
        <v>50.8</v>
      </c>
      <c r="N296" s="21">
        <v>1572.15</v>
      </c>
      <c r="O296" s="21" t="s">
        <v>37</v>
      </c>
      <c r="P296" s="21">
        <v>121895</v>
      </c>
      <c r="Q296" s="21">
        <v>9516.84</v>
      </c>
      <c r="R296" s="21">
        <v>27241.34</v>
      </c>
      <c r="S296" s="21">
        <v>-0.41099999999999998</v>
      </c>
      <c r="T296">
        <v>3.45</v>
      </c>
      <c r="U296">
        <v>6.48</v>
      </c>
      <c r="V296">
        <v>262</v>
      </c>
    </row>
    <row r="297" spans="1:22" x14ac:dyDescent="0.25">
      <c r="A297" s="40">
        <v>43872</v>
      </c>
      <c r="B297" s="21" t="s">
        <v>37</v>
      </c>
      <c r="C297" s="21">
        <v>3825.84</v>
      </c>
      <c r="D297" s="21">
        <v>115370.6</v>
      </c>
      <c r="E297" s="21">
        <v>1.0915999999999999</v>
      </c>
      <c r="F297" s="21">
        <v>4.3301999999999996</v>
      </c>
      <c r="G297" s="21">
        <v>6.9653</v>
      </c>
      <c r="H297" s="21">
        <v>1.601</v>
      </c>
      <c r="I297" s="21">
        <v>5.42</v>
      </c>
      <c r="J297" s="21">
        <v>6.07</v>
      </c>
      <c r="K297" s="21">
        <v>1.9205999999999999</v>
      </c>
      <c r="L297" s="21">
        <v>3.1593</v>
      </c>
      <c r="M297" s="21">
        <v>50.81</v>
      </c>
      <c r="N297" s="21">
        <v>1567.89</v>
      </c>
      <c r="O297" s="21" t="s">
        <v>37</v>
      </c>
      <c r="P297" s="21">
        <v>124517</v>
      </c>
      <c r="Q297" s="21">
        <v>9517.86</v>
      </c>
      <c r="R297" s="21">
        <v>27583.88</v>
      </c>
      <c r="S297" s="21">
        <v>-0.39100000000000001</v>
      </c>
      <c r="T297">
        <v>3.4163999999999999</v>
      </c>
      <c r="U297">
        <v>6.42</v>
      </c>
      <c r="V297">
        <v>265.3</v>
      </c>
    </row>
    <row r="298" spans="1:22" x14ac:dyDescent="0.25">
      <c r="A298" s="40">
        <v>43873</v>
      </c>
      <c r="B298" s="21" t="s">
        <v>37</v>
      </c>
      <c r="C298" s="21">
        <v>3854.43</v>
      </c>
      <c r="D298" s="21">
        <v>116674.1</v>
      </c>
      <c r="E298" s="21">
        <v>1.0873999999999999</v>
      </c>
      <c r="F298" s="21">
        <v>4.3529</v>
      </c>
      <c r="G298" s="21">
        <v>6.9714</v>
      </c>
      <c r="H298" s="21">
        <v>1.6339999999999999</v>
      </c>
      <c r="I298" s="21">
        <v>5.37</v>
      </c>
      <c r="J298" s="21">
        <v>6.03</v>
      </c>
      <c r="K298" s="21">
        <v>1.8532</v>
      </c>
      <c r="L298" s="21">
        <v>3.12</v>
      </c>
      <c r="M298" s="21">
        <v>51.18</v>
      </c>
      <c r="N298" s="21">
        <v>1566.06</v>
      </c>
      <c r="O298" s="21" t="s">
        <v>37</v>
      </c>
      <c r="P298" s="21">
        <v>125728</v>
      </c>
      <c r="Q298" s="21">
        <v>9613.2000000000007</v>
      </c>
      <c r="R298" s="21">
        <v>27823.66</v>
      </c>
      <c r="S298" s="21">
        <v>-0.378</v>
      </c>
      <c r="T298">
        <v>3.39</v>
      </c>
      <c r="U298">
        <v>6.39</v>
      </c>
      <c r="V298">
        <v>266.8</v>
      </c>
    </row>
    <row r="299" spans="1:22" x14ac:dyDescent="0.25">
      <c r="A299" s="40">
        <v>43874</v>
      </c>
      <c r="B299" s="21" t="s">
        <v>37</v>
      </c>
      <c r="C299" s="21">
        <v>3846.74</v>
      </c>
      <c r="D299" s="21">
        <v>115662.39999999999</v>
      </c>
      <c r="E299" s="21">
        <v>1.0841000000000001</v>
      </c>
      <c r="F299" s="21">
        <v>4.3536999999999999</v>
      </c>
      <c r="G299" s="21">
        <v>6.9770000000000003</v>
      </c>
      <c r="H299" s="21">
        <v>1.6179999999999999</v>
      </c>
      <c r="I299" s="21">
        <v>5.41</v>
      </c>
      <c r="J299" s="21">
        <v>6.08</v>
      </c>
      <c r="K299" s="21">
        <v>1.8399999999999999</v>
      </c>
      <c r="L299" s="21">
        <v>3.14</v>
      </c>
      <c r="M299" s="21">
        <v>51.11</v>
      </c>
      <c r="N299" s="21">
        <v>1576</v>
      </c>
      <c r="O299" s="21" t="s">
        <v>37</v>
      </c>
      <c r="P299" s="21">
        <v>124635</v>
      </c>
      <c r="Q299" s="21">
        <v>9595.7000000000007</v>
      </c>
      <c r="R299" s="21">
        <v>27730</v>
      </c>
      <c r="S299" s="21">
        <v>-0.38600000000000001</v>
      </c>
      <c r="T299">
        <v>3.4121999999999999</v>
      </c>
      <c r="U299">
        <v>6.44</v>
      </c>
      <c r="V299">
        <v>267.8</v>
      </c>
    </row>
    <row r="300" spans="1:22" x14ac:dyDescent="0.25">
      <c r="A300" s="40">
        <v>43875</v>
      </c>
      <c r="B300" s="21" t="s">
        <v>37</v>
      </c>
      <c r="C300" s="21">
        <v>3840.97</v>
      </c>
      <c r="D300" s="21">
        <v>114380.7</v>
      </c>
      <c r="E300" s="21">
        <v>1.0831</v>
      </c>
      <c r="F300" s="21">
        <v>4.2915000000000001</v>
      </c>
      <c r="G300" s="21">
        <v>6.9871999999999996</v>
      </c>
      <c r="H300" s="21">
        <v>1.587</v>
      </c>
      <c r="I300" s="21">
        <v>5.27</v>
      </c>
      <c r="J300" s="21">
        <v>5.96</v>
      </c>
      <c r="K300" s="21">
        <v>1.7124999999999999</v>
      </c>
      <c r="L300" s="21">
        <v>3.07</v>
      </c>
      <c r="M300" s="21">
        <v>51.35</v>
      </c>
      <c r="N300" s="21">
        <v>1584.06</v>
      </c>
      <c r="O300" s="21" t="s">
        <v>37</v>
      </c>
      <c r="P300" s="21">
        <v>123082</v>
      </c>
      <c r="Q300" s="21">
        <v>9623.58</v>
      </c>
      <c r="R300" s="21">
        <v>27815.599999999999</v>
      </c>
      <c r="S300" s="21">
        <v>-0.40100000000000002</v>
      </c>
      <c r="T300">
        <v>3.3532000000000002</v>
      </c>
      <c r="U300">
        <v>6.33</v>
      </c>
      <c r="V300">
        <v>266.35000000000002</v>
      </c>
    </row>
    <row r="301" spans="1:22" x14ac:dyDescent="0.25">
      <c r="A301" s="40">
        <v>43878</v>
      </c>
      <c r="B301" s="21" t="s">
        <v>37</v>
      </c>
      <c r="C301" s="21">
        <v>3853.27</v>
      </c>
      <c r="D301" s="21">
        <v>115309.1</v>
      </c>
      <c r="E301" s="21">
        <v>1.0835999999999999</v>
      </c>
      <c r="F301" s="21">
        <v>4.3277000000000001</v>
      </c>
      <c r="G301" s="21">
        <v>6.9813000000000001</v>
      </c>
      <c r="H301" s="21">
        <v>1.587</v>
      </c>
      <c r="I301" s="21">
        <v>5.26</v>
      </c>
      <c r="J301" s="21">
        <v>5.97</v>
      </c>
      <c r="K301" s="21">
        <v>1.73</v>
      </c>
      <c r="L301" s="21">
        <v>3.1</v>
      </c>
      <c r="M301" s="21">
        <v>51.35</v>
      </c>
      <c r="N301" s="21">
        <v>1581.13</v>
      </c>
      <c r="O301" s="21" t="s">
        <v>37</v>
      </c>
      <c r="P301" s="21">
        <v>124057</v>
      </c>
      <c r="Q301" s="21">
        <v>9623.58</v>
      </c>
      <c r="R301" s="21">
        <v>27959.599999999999</v>
      </c>
      <c r="S301" s="21">
        <v>-0.40100000000000002</v>
      </c>
      <c r="T301">
        <v>3.3826999999999998</v>
      </c>
      <c r="U301">
        <v>6.37</v>
      </c>
      <c r="V301">
        <v>266.35000000000002</v>
      </c>
    </row>
    <row r="302" spans="1:22" x14ac:dyDescent="0.25">
      <c r="A302" s="40">
        <v>43879</v>
      </c>
      <c r="B302" s="21" t="s">
        <v>37</v>
      </c>
      <c r="C302" s="21">
        <v>3836.54</v>
      </c>
      <c r="D302" s="21">
        <v>114977.3</v>
      </c>
      <c r="E302" s="21">
        <v>1.0791999999999999</v>
      </c>
      <c r="F302" s="21">
        <v>4.3621999999999996</v>
      </c>
      <c r="G302" s="21">
        <v>6.9966999999999997</v>
      </c>
      <c r="H302" s="21">
        <v>1.5620000000000001</v>
      </c>
      <c r="I302" s="21">
        <v>5.27</v>
      </c>
      <c r="J302" s="21">
        <v>6</v>
      </c>
      <c r="K302" s="21">
        <v>1.74</v>
      </c>
      <c r="L302" s="21">
        <v>3.11</v>
      </c>
      <c r="M302" s="21">
        <v>51.64</v>
      </c>
      <c r="N302" s="21">
        <v>1601.61</v>
      </c>
      <c r="O302" s="21" t="s">
        <v>37</v>
      </c>
      <c r="P302" s="21">
        <v>123596</v>
      </c>
      <c r="Q302" s="21">
        <v>9629.7999999999993</v>
      </c>
      <c r="R302" s="21">
        <v>27530.2</v>
      </c>
      <c r="S302" s="21">
        <v>-0.40699999999999997</v>
      </c>
      <c r="T302">
        <v>3.3845999999999998</v>
      </c>
      <c r="U302">
        <v>6.39</v>
      </c>
      <c r="V302">
        <v>267.10000000000002</v>
      </c>
    </row>
    <row r="303" spans="1:22" x14ac:dyDescent="0.25">
      <c r="A303" s="40">
        <v>43880</v>
      </c>
      <c r="B303" s="21" t="s">
        <v>37</v>
      </c>
      <c r="C303" s="21">
        <v>3865.18</v>
      </c>
      <c r="D303" s="21">
        <v>116517.6</v>
      </c>
      <c r="E303" s="21">
        <v>1.0805</v>
      </c>
      <c r="F303" s="21">
        <v>4.3639000000000001</v>
      </c>
      <c r="G303" s="21">
        <v>6.9983000000000004</v>
      </c>
      <c r="H303" s="21">
        <v>1.5680000000000001</v>
      </c>
      <c r="I303" s="21">
        <v>5.2</v>
      </c>
      <c r="J303" s="21">
        <v>5.97</v>
      </c>
      <c r="K303" s="21">
        <v>1.6571</v>
      </c>
      <c r="L303" s="21">
        <v>3.069</v>
      </c>
      <c r="M303" s="21">
        <v>52.13</v>
      </c>
      <c r="N303" s="21">
        <v>1611.7</v>
      </c>
      <c r="O303" s="21" t="s">
        <v>37</v>
      </c>
      <c r="P303" s="21">
        <v>125210</v>
      </c>
      <c r="Q303" s="21">
        <v>9718.73</v>
      </c>
      <c r="R303" s="21">
        <v>27655.81</v>
      </c>
      <c r="S303" s="21">
        <v>-0.41799999999999998</v>
      </c>
      <c r="T303">
        <v>3.3727999999999998</v>
      </c>
      <c r="U303">
        <v>6.37</v>
      </c>
      <c r="V303">
        <v>267.3</v>
      </c>
    </row>
    <row r="304" spans="1:22" x14ac:dyDescent="0.25">
      <c r="A304" s="40">
        <v>43881</v>
      </c>
      <c r="B304" s="21" t="s">
        <v>37</v>
      </c>
      <c r="C304" s="21">
        <v>3822.98</v>
      </c>
      <c r="D304" s="21">
        <v>114586.2</v>
      </c>
      <c r="E304" s="21">
        <v>1.0785</v>
      </c>
      <c r="F304" s="21">
        <v>4.3903999999999996</v>
      </c>
      <c r="G304" s="21">
        <v>7.0237999999999996</v>
      </c>
      <c r="H304" s="21">
        <v>1.516</v>
      </c>
      <c r="I304" s="21">
        <v>5.22</v>
      </c>
      <c r="J304" s="21">
        <v>6</v>
      </c>
      <c r="K304" s="21">
        <v>1.6623000000000001</v>
      </c>
      <c r="L304" s="21">
        <v>3.0920999999999998</v>
      </c>
      <c r="M304" s="21">
        <v>52.09</v>
      </c>
      <c r="N304" s="21">
        <v>1619.56</v>
      </c>
      <c r="O304" s="21" t="s">
        <v>37</v>
      </c>
      <c r="P304" s="21">
        <v>123048</v>
      </c>
      <c r="Q304" s="21">
        <v>9627.83</v>
      </c>
      <c r="R304" s="21">
        <v>27609.16</v>
      </c>
      <c r="S304" s="21">
        <v>-0.44400000000000001</v>
      </c>
      <c r="T304">
        <v>3.4171</v>
      </c>
      <c r="U304">
        <v>6.41</v>
      </c>
      <c r="V304">
        <v>265.5</v>
      </c>
    </row>
    <row r="305" spans="1:22" x14ac:dyDescent="0.25">
      <c r="A305" s="40">
        <v>43882</v>
      </c>
      <c r="B305" s="21" t="s">
        <v>37</v>
      </c>
      <c r="C305" s="21">
        <v>3800.38</v>
      </c>
      <c r="D305" s="21">
        <v>113681.4</v>
      </c>
      <c r="E305" s="21">
        <v>1.0847</v>
      </c>
      <c r="F305" s="21">
        <v>4.3884999999999996</v>
      </c>
      <c r="G305" s="21">
        <v>7.0278</v>
      </c>
      <c r="H305" s="21">
        <v>1.472</v>
      </c>
      <c r="I305" s="21">
        <v>5.26</v>
      </c>
      <c r="J305" s="21">
        <v>6.06</v>
      </c>
      <c r="K305" s="21">
        <v>1.7</v>
      </c>
      <c r="L305" s="21">
        <v>3.1429</v>
      </c>
      <c r="M305" s="21">
        <v>51.7</v>
      </c>
      <c r="N305" s="21">
        <v>1643.41</v>
      </c>
      <c r="O305" s="21" t="s">
        <v>37</v>
      </c>
      <c r="P305" s="21">
        <v>121947</v>
      </c>
      <c r="Q305" s="21">
        <v>9446.69</v>
      </c>
      <c r="R305" s="21">
        <v>27308.81</v>
      </c>
      <c r="S305" s="21">
        <v>-0.43099999999999999</v>
      </c>
      <c r="T305">
        <v>3.4676999999999998</v>
      </c>
      <c r="U305">
        <v>6.47</v>
      </c>
      <c r="V305">
        <v>267.25</v>
      </c>
    </row>
    <row r="306" spans="1:22" x14ac:dyDescent="0.25">
      <c r="A306" s="40">
        <v>43885</v>
      </c>
      <c r="B306" s="21" t="s">
        <v>37</v>
      </c>
      <c r="C306" s="21">
        <v>3647.98</v>
      </c>
      <c r="D306" s="21">
        <v>113681.4</v>
      </c>
      <c r="E306" s="21">
        <v>1.0853999999999999</v>
      </c>
      <c r="F306" s="21">
        <v>4.3884999999999996</v>
      </c>
      <c r="G306" s="21">
        <v>7.0304000000000002</v>
      </c>
      <c r="H306" s="21">
        <v>1.371</v>
      </c>
      <c r="I306" s="21">
        <v>5.26</v>
      </c>
      <c r="J306" s="21">
        <v>6.06</v>
      </c>
      <c r="K306" s="21">
        <v>1.7</v>
      </c>
      <c r="L306" s="21">
        <v>3.1429</v>
      </c>
      <c r="M306" s="21">
        <v>51.12</v>
      </c>
      <c r="N306" s="21">
        <v>1659.38</v>
      </c>
      <c r="O306" s="21" t="s">
        <v>37</v>
      </c>
      <c r="P306" s="21">
        <v>121947</v>
      </c>
      <c r="Q306" s="21">
        <v>9079.6299999999992</v>
      </c>
      <c r="R306" s="21">
        <v>26820.880000000001</v>
      </c>
      <c r="S306" s="21">
        <v>-0.48099999999999998</v>
      </c>
      <c r="T306">
        <v>3.4676999999999998</v>
      </c>
      <c r="U306">
        <v>6.47</v>
      </c>
      <c r="V306">
        <v>263.8</v>
      </c>
    </row>
    <row r="307" spans="1:22" x14ac:dyDescent="0.25">
      <c r="A307" s="40">
        <v>43886</v>
      </c>
      <c r="B307" s="21" t="s">
        <v>37</v>
      </c>
      <c r="C307" s="21">
        <v>3572.51</v>
      </c>
      <c r="D307" s="21">
        <v>113681.4</v>
      </c>
      <c r="E307" s="21">
        <v>1.0882000000000001</v>
      </c>
      <c r="F307" s="21">
        <v>4.3884999999999996</v>
      </c>
      <c r="G307" s="21">
        <v>7.0134999999999996</v>
      </c>
      <c r="H307" s="21">
        <v>1.3540000000000001</v>
      </c>
      <c r="I307" s="21">
        <v>5.26</v>
      </c>
      <c r="J307" s="21">
        <v>6.06</v>
      </c>
      <c r="K307" s="21">
        <v>1.7</v>
      </c>
      <c r="L307" s="21">
        <v>3.1429</v>
      </c>
      <c r="M307" s="21">
        <v>49.56</v>
      </c>
      <c r="N307" s="21">
        <v>1635.14</v>
      </c>
      <c r="O307" s="21" t="s">
        <v>37</v>
      </c>
      <c r="P307" s="21">
        <v>121947</v>
      </c>
      <c r="Q307" s="21">
        <v>8834.8700000000008</v>
      </c>
      <c r="R307" s="21">
        <v>26893.23</v>
      </c>
      <c r="S307" s="21">
        <v>-0.51200000000000001</v>
      </c>
      <c r="T307">
        <v>3.4676999999999998</v>
      </c>
      <c r="U307">
        <v>6.47</v>
      </c>
      <c r="V307">
        <v>263.10000000000002</v>
      </c>
    </row>
    <row r="308" spans="1:22" x14ac:dyDescent="0.25">
      <c r="A308" s="40">
        <v>43887</v>
      </c>
      <c r="B308" s="21" t="s">
        <v>37</v>
      </c>
      <c r="C308" s="21">
        <v>3577.68</v>
      </c>
      <c r="D308" s="21">
        <v>105718.3</v>
      </c>
      <c r="E308" s="21">
        <v>1.0881000000000001</v>
      </c>
      <c r="F308" s="21">
        <v>4.4496000000000002</v>
      </c>
      <c r="G308" s="21">
        <v>7.0228999999999999</v>
      </c>
      <c r="H308" s="21">
        <v>1.339</v>
      </c>
      <c r="I308" s="21">
        <v>5.37</v>
      </c>
      <c r="J308" s="21">
        <v>6.19</v>
      </c>
      <c r="K308" s="21">
        <v>1.7827999999999999</v>
      </c>
      <c r="L308" s="21">
        <v>3.23</v>
      </c>
      <c r="M308" s="21">
        <v>48.98</v>
      </c>
      <c r="N308" s="21">
        <v>1640.96</v>
      </c>
      <c r="O308" s="21" t="s">
        <v>37</v>
      </c>
      <c r="P308" s="21">
        <v>113734</v>
      </c>
      <c r="Q308" s="21">
        <v>8873.76</v>
      </c>
      <c r="R308" s="21">
        <v>26696.49</v>
      </c>
      <c r="S308" s="21">
        <v>-0.505</v>
      </c>
      <c r="T308">
        <v>3.56</v>
      </c>
      <c r="U308">
        <v>6.63</v>
      </c>
      <c r="V308">
        <v>262.2</v>
      </c>
    </row>
    <row r="309" spans="1:22" x14ac:dyDescent="0.25">
      <c r="A309" s="40">
        <v>43888</v>
      </c>
      <c r="B309" s="21" t="s">
        <v>37</v>
      </c>
      <c r="C309" s="21">
        <v>3455.92</v>
      </c>
      <c r="D309" s="21">
        <v>102983.5</v>
      </c>
      <c r="E309" s="21">
        <v>1.1001000000000001</v>
      </c>
      <c r="F309" s="21">
        <v>4.4911000000000003</v>
      </c>
      <c r="G309" s="21">
        <v>7.0044000000000004</v>
      </c>
      <c r="H309" s="21">
        <v>1.262</v>
      </c>
      <c r="I309" s="21">
        <v>5.27</v>
      </c>
      <c r="J309" s="21">
        <v>6.12</v>
      </c>
      <c r="K309" s="21">
        <v>1.744</v>
      </c>
      <c r="L309" s="21">
        <v>3.2372000000000001</v>
      </c>
      <c r="M309" s="21">
        <v>48.4</v>
      </c>
      <c r="N309" s="21">
        <v>1645.01</v>
      </c>
      <c r="O309" s="21" t="s">
        <v>37</v>
      </c>
      <c r="P309" s="21">
        <v>110580</v>
      </c>
      <c r="Q309" s="21">
        <v>8436.67</v>
      </c>
      <c r="R309" s="21">
        <v>26778.62</v>
      </c>
      <c r="S309" s="21">
        <v>-0.54300000000000004</v>
      </c>
      <c r="T309">
        <v>3.5859999999999999</v>
      </c>
      <c r="U309">
        <v>6.57</v>
      </c>
      <c r="V309">
        <v>261.7</v>
      </c>
    </row>
    <row r="310" spans="1:22" x14ac:dyDescent="0.25">
      <c r="A310" s="40">
        <v>43889</v>
      </c>
      <c r="B310" s="21" t="s">
        <v>37</v>
      </c>
      <c r="C310" s="21">
        <v>3329.49</v>
      </c>
      <c r="D310" s="21">
        <v>104171.6</v>
      </c>
      <c r="E310" s="21">
        <v>1.1026</v>
      </c>
      <c r="F310" s="21">
        <v>4.4719999999999995</v>
      </c>
      <c r="G310" s="21">
        <v>6.992</v>
      </c>
      <c r="H310" s="21">
        <v>1.1499999999999999</v>
      </c>
      <c r="I310" s="21">
        <v>5.24</v>
      </c>
      <c r="J310" s="21">
        <v>6.14</v>
      </c>
      <c r="K310" s="21">
        <v>1.72</v>
      </c>
      <c r="L310" s="21">
        <v>3.2320000000000002</v>
      </c>
      <c r="M310" s="21">
        <v>46.76</v>
      </c>
      <c r="N310" s="21">
        <v>1585.69</v>
      </c>
      <c r="O310" s="21" t="s">
        <v>37</v>
      </c>
      <c r="P310" s="21">
        <v>111334</v>
      </c>
      <c r="Q310" s="21">
        <v>8461.83</v>
      </c>
      <c r="R310" s="21">
        <v>26129.93</v>
      </c>
      <c r="S310" s="21">
        <v>-0.60699999999999998</v>
      </c>
      <c r="T310">
        <v>3.59</v>
      </c>
      <c r="U310">
        <v>6.63</v>
      </c>
      <c r="V310">
        <v>259.45</v>
      </c>
    </row>
    <row r="311" spans="1:22" x14ac:dyDescent="0.25">
      <c r="A311" s="40">
        <v>43892</v>
      </c>
      <c r="B311" s="21" t="s">
        <v>37</v>
      </c>
      <c r="C311" s="21">
        <v>3338.83</v>
      </c>
      <c r="D311" s="21">
        <v>106625.4</v>
      </c>
      <c r="E311" s="21">
        <v>1.1133999999999999</v>
      </c>
      <c r="F311" s="21">
        <v>4.4744000000000002</v>
      </c>
      <c r="G311" s="21">
        <v>6.9608999999999996</v>
      </c>
      <c r="H311" s="21">
        <v>1.165</v>
      </c>
      <c r="I311" s="21">
        <v>4.97</v>
      </c>
      <c r="J311" s="21">
        <v>5.9</v>
      </c>
      <c r="K311" s="21">
        <v>1.5037</v>
      </c>
      <c r="L311" s="21">
        <v>3.1602000000000001</v>
      </c>
      <c r="M311" s="21">
        <v>48.01</v>
      </c>
      <c r="N311" s="21">
        <v>1589.44</v>
      </c>
      <c r="O311" s="21" t="s">
        <v>37</v>
      </c>
      <c r="P311" s="21">
        <v>114020</v>
      </c>
      <c r="Q311" s="21">
        <v>8877.98</v>
      </c>
      <c r="R311" s="21">
        <v>26291.68</v>
      </c>
      <c r="S311" s="21">
        <v>-0.624</v>
      </c>
      <c r="T311">
        <v>3.5156999999999998</v>
      </c>
      <c r="U311">
        <v>6.41</v>
      </c>
      <c r="V311">
        <v>264.75</v>
      </c>
    </row>
    <row r="312" spans="1:22" x14ac:dyDescent="0.25">
      <c r="A312" s="40">
        <v>43893</v>
      </c>
      <c r="B312" s="21" t="s">
        <v>37</v>
      </c>
      <c r="C312" s="21">
        <v>3371.97</v>
      </c>
      <c r="D312" s="21">
        <v>105537.1</v>
      </c>
      <c r="E312" s="21">
        <v>1.1173</v>
      </c>
      <c r="F312" s="21">
        <v>4.5077999999999996</v>
      </c>
      <c r="G312" s="21">
        <v>6.9676</v>
      </c>
      <c r="H312" s="21">
        <v>1.0009999999999999</v>
      </c>
      <c r="I312" s="21">
        <v>4.87</v>
      </c>
      <c r="J312" s="21">
        <v>5.84</v>
      </c>
      <c r="K312" s="21">
        <v>1.42</v>
      </c>
      <c r="L312" s="21">
        <v>3.15</v>
      </c>
      <c r="M312" s="21">
        <v>48.23</v>
      </c>
      <c r="N312" s="21">
        <v>1640.9</v>
      </c>
      <c r="O312" s="21" t="s">
        <v>37</v>
      </c>
      <c r="P312" s="21">
        <v>112207</v>
      </c>
      <c r="Q312" s="21">
        <v>8594.49</v>
      </c>
      <c r="R312" s="21">
        <v>26284.82</v>
      </c>
      <c r="S312" s="21">
        <v>-0.625</v>
      </c>
      <c r="T312">
        <v>3.5036</v>
      </c>
      <c r="U312">
        <v>6.38</v>
      </c>
      <c r="V312">
        <v>262.5</v>
      </c>
    </row>
    <row r="313" spans="1:22" x14ac:dyDescent="0.25">
      <c r="A313" s="40">
        <v>43894</v>
      </c>
      <c r="B313" s="21" t="s">
        <v>37</v>
      </c>
      <c r="C313" s="21">
        <v>3420.56</v>
      </c>
      <c r="D313" s="21">
        <v>107224.2</v>
      </c>
      <c r="E313" s="21">
        <v>1.1135999999999999</v>
      </c>
      <c r="F313" s="21">
        <v>4.5792999999999999</v>
      </c>
      <c r="G313" s="21">
        <v>6.9245000000000001</v>
      </c>
      <c r="H313" s="21">
        <v>1.054</v>
      </c>
      <c r="I313" s="21">
        <v>4.82</v>
      </c>
      <c r="J313" s="21">
        <v>5.79</v>
      </c>
      <c r="K313" s="21">
        <v>1.38</v>
      </c>
      <c r="L313" s="21">
        <v>3.1320999999999999</v>
      </c>
      <c r="M313" s="21">
        <v>48.17</v>
      </c>
      <c r="N313" s="21">
        <v>1636.93</v>
      </c>
      <c r="O313" s="21" t="s">
        <v>37</v>
      </c>
      <c r="P313" s="21">
        <v>114357</v>
      </c>
      <c r="Q313" s="21">
        <v>8949.2800000000007</v>
      </c>
      <c r="R313" s="21">
        <v>26222.07</v>
      </c>
      <c r="S313" s="21">
        <v>-0.63800000000000001</v>
      </c>
      <c r="T313">
        <v>3.4954000000000001</v>
      </c>
      <c r="U313">
        <v>6.36</v>
      </c>
      <c r="V313">
        <v>263.75</v>
      </c>
    </row>
    <row r="314" spans="1:22" x14ac:dyDescent="0.25">
      <c r="A314" s="40">
        <v>43895</v>
      </c>
      <c r="B314" s="21" t="s">
        <v>37</v>
      </c>
      <c r="C314" s="21">
        <v>3363.58</v>
      </c>
      <c r="D314" s="21">
        <v>102233.2</v>
      </c>
      <c r="E314" s="21">
        <v>1.1236999999999999</v>
      </c>
      <c r="F314" s="21">
        <v>4.6166999999999998</v>
      </c>
      <c r="G314" s="21">
        <v>6.9360999999999997</v>
      </c>
      <c r="H314" s="21">
        <v>0.91400000000000003</v>
      </c>
      <c r="I314" s="21">
        <v>5.07</v>
      </c>
      <c r="J314" s="21">
        <v>6.02</v>
      </c>
      <c r="K314" s="21">
        <v>1.4929000000000001</v>
      </c>
      <c r="L314" s="21">
        <v>3.2161</v>
      </c>
      <c r="M314" s="21">
        <v>47.63</v>
      </c>
      <c r="N314" s="21">
        <v>1672.23</v>
      </c>
      <c r="O314" s="21" t="s">
        <v>37</v>
      </c>
      <c r="P314" s="21">
        <v>109020</v>
      </c>
      <c r="Q314" s="21">
        <v>8671.66</v>
      </c>
      <c r="R314" s="21">
        <v>26767.87</v>
      </c>
      <c r="S314" s="21">
        <v>-0.68600000000000005</v>
      </c>
      <c r="T314">
        <v>3.58</v>
      </c>
      <c r="U314">
        <v>6.54</v>
      </c>
      <c r="V314">
        <v>262.60000000000002</v>
      </c>
    </row>
    <row r="315" spans="1:22" x14ac:dyDescent="0.25">
      <c r="A315" s="40">
        <v>43896</v>
      </c>
      <c r="B315" s="21" t="s">
        <v>37</v>
      </c>
      <c r="C315" s="21">
        <v>3232.07</v>
      </c>
      <c r="D315" s="21">
        <v>97996.800000000003</v>
      </c>
      <c r="E315" s="21">
        <v>1.1284000000000001</v>
      </c>
      <c r="F315" s="21">
        <v>4.6273999999999997</v>
      </c>
      <c r="G315" s="21">
        <v>6.9314</v>
      </c>
      <c r="H315" s="21">
        <v>0.76400000000000001</v>
      </c>
      <c r="I315" s="21">
        <v>5.08</v>
      </c>
      <c r="J315" s="21">
        <v>6.04</v>
      </c>
      <c r="K315" s="21">
        <v>1.5</v>
      </c>
      <c r="L315" s="21">
        <v>3.25</v>
      </c>
      <c r="M315" s="21">
        <v>45.74</v>
      </c>
      <c r="N315" s="21">
        <v>1673.83</v>
      </c>
      <c r="O315" s="21" t="s">
        <v>37</v>
      </c>
      <c r="P315" s="21">
        <v>104725</v>
      </c>
      <c r="Q315" s="21">
        <v>8530.34</v>
      </c>
      <c r="R315" s="21">
        <v>26146.67</v>
      </c>
      <c r="S315" s="21">
        <v>-0.71</v>
      </c>
      <c r="T315">
        <v>3.5925000000000002</v>
      </c>
      <c r="U315">
        <v>6.57</v>
      </c>
      <c r="V315">
        <v>260.75</v>
      </c>
    </row>
    <row r="316" spans="1:22" x14ac:dyDescent="0.25">
      <c r="A316" s="40">
        <v>43899</v>
      </c>
      <c r="B316" s="21" t="s">
        <v>37</v>
      </c>
      <c r="C316" s="21">
        <v>2959.07</v>
      </c>
      <c r="D316" s="21">
        <v>86067.199999999997</v>
      </c>
      <c r="E316" s="21">
        <v>1.145</v>
      </c>
      <c r="F316" s="21">
        <v>4.7219999999999995</v>
      </c>
      <c r="G316" s="21">
        <v>6.9466000000000001</v>
      </c>
      <c r="H316" s="21">
        <v>0.54300000000000004</v>
      </c>
      <c r="I316" s="21">
        <v>5.37</v>
      </c>
      <c r="J316" s="21">
        <v>6.35</v>
      </c>
      <c r="K316" s="21">
        <v>1.744</v>
      </c>
      <c r="L316" s="21">
        <v>3.5324999999999998</v>
      </c>
      <c r="M316" s="21">
        <v>39.92</v>
      </c>
      <c r="N316" s="21">
        <v>1680.47</v>
      </c>
      <c r="O316" s="21" t="s">
        <v>37</v>
      </c>
      <c r="P316" s="21">
        <v>91877</v>
      </c>
      <c r="Q316" s="21">
        <v>7948.03</v>
      </c>
      <c r="R316" s="21">
        <v>25040.46</v>
      </c>
      <c r="S316" s="21">
        <v>-0.85599999999999998</v>
      </c>
      <c r="T316">
        <v>3.8681000000000001</v>
      </c>
      <c r="U316">
        <v>6.95</v>
      </c>
      <c r="V316">
        <v>255.8</v>
      </c>
    </row>
    <row r="317" spans="1:22" x14ac:dyDescent="0.25">
      <c r="A317" s="40">
        <v>43900</v>
      </c>
      <c r="B317" s="21" t="s">
        <v>37</v>
      </c>
      <c r="C317" s="21">
        <v>2910.02</v>
      </c>
      <c r="D317" s="21">
        <v>92214.5</v>
      </c>
      <c r="E317" s="21">
        <v>1.1280999999999999</v>
      </c>
      <c r="F317" s="21">
        <v>4.6428000000000003</v>
      </c>
      <c r="G317" s="21">
        <v>6.9581</v>
      </c>
      <c r="H317" s="21">
        <v>0.80500000000000005</v>
      </c>
      <c r="I317" s="21">
        <v>5.22</v>
      </c>
      <c r="J317" s="21">
        <v>6.19</v>
      </c>
      <c r="K317" s="21">
        <v>1.65</v>
      </c>
      <c r="L317" s="21">
        <v>3.52</v>
      </c>
      <c r="M317" s="21">
        <v>41.98</v>
      </c>
      <c r="N317" s="21">
        <v>1649.4</v>
      </c>
      <c r="O317" s="21" t="s">
        <v>37</v>
      </c>
      <c r="P317" s="21">
        <v>98116</v>
      </c>
      <c r="Q317" s="21">
        <v>8372.27</v>
      </c>
      <c r="R317" s="21">
        <v>25392.51</v>
      </c>
      <c r="S317" s="21">
        <v>-0.79</v>
      </c>
      <c r="T317">
        <v>3.85</v>
      </c>
      <c r="U317">
        <v>6.84</v>
      </c>
      <c r="V317">
        <v>256.89999999999998</v>
      </c>
    </row>
    <row r="318" spans="1:22" x14ac:dyDescent="0.25">
      <c r="A318" s="40">
        <v>43901</v>
      </c>
      <c r="B318" s="21" t="s">
        <v>37</v>
      </c>
      <c r="C318" s="21">
        <v>2905.56</v>
      </c>
      <c r="D318" s="21">
        <v>85171.1</v>
      </c>
      <c r="E318" s="21">
        <v>1.127</v>
      </c>
      <c r="F318" s="21">
        <v>4.8151999999999999</v>
      </c>
      <c r="G318" s="21">
        <v>6.9606000000000003</v>
      </c>
      <c r="H318" s="21">
        <v>0.872</v>
      </c>
      <c r="I318" s="21">
        <v>5.92</v>
      </c>
      <c r="J318" s="21">
        <v>6.89</v>
      </c>
      <c r="K318" s="21">
        <v>2.0449999999999999</v>
      </c>
      <c r="L318" s="21">
        <v>3.9777</v>
      </c>
      <c r="M318" s="21">
        <v>41.45</v>
      </c>
      <c r="N318" s="21">
        <v>1635.04</v>
      </c>
      <c r="O318" s="21" t="s">
        <v>37</v>
      </c>
      <c r="P318" s="21">
        <v>91054</v>
      </c>
      <c r="Q318" s="21">
        <v>8006.12</v>
      </c>
      <c r="R318" s="21">
        <v>25231.61</v>
      </c>
      <c r="S318" s="21">
        <v>-0.74199999999999999</v>
      </c>
      <c r="T318">
        <v>4.5233999999999996</v>
      </c>
      <c r="U318">
        <v>7.6</v>
      </c>
      <c r="V318">
        <v>254.95</v>
      </c>
    </row>
    <row r="319" spans="1:22" x14ac:dyDescent="0.25">
      <c r="A319" s="40">
        <v>43902</v>
      </c>
      <c r="B319" s="21" t="s">
        <v>37</v>
      </c>
      <c r="C319" s="21">
        <v>2545.23</v>
      </c>
      <c r="D319" s="21">
        <v>72582.5</v>
      </c>
      <c r="E319" s="21">
        <v>1.1185</v>
      </c>
      <c r="F319" s="21">
        <v>4.7954999999999997</v>
      </c>
      <c r="G319" s="21">
        <v>7.0293999999999999</v>
      </c>
      <c r="H319" s="21">
        <v>0.81100000000000005</v>
      </c>
      <c r="I319" s="21">
        <v>7.26</v>
      </c>
      <c r="J319" s="21">
        <v>8.2200000000000006</v>
      </c>
      <c r="K319" s="21">
        <v>2.9872999999999998</v>
      </c>
      <c r="L319" s="21">
        <v>4.5297000000000001</v>
      </c>
      <c r="M319" s="21">
        <v>40.5</v>
      </c>
      <c r="N319" s="21">
        <v>1576.15</v>
      </c>
      <c r="O319" s="21" t="s">
        <v>37</v>
      </c>
      <c r="P319" s="21">
        <v>78768</v>
      </c>
      <c r="Q319" s="21">
        <v>7263.65</v>
      </c>
      <c r="R319" s="21">
        <v>24309.07</v>
      </c>
      <c r="S319" s="21">
        <v>-0.74099999999999999</v>
      </c>
      <c r="T319">
        <v>5.0359999999999996</v>
      </c>
      <c r="U319">
        <v>8.8800000000000008</v>
      </c>
      <c r="V319">
        <v>252.15</v>
      </c>
    </row>
    <row r="320" spans="1:22" x14ac:dyDescent="0.25">
      <c r="A320" s="40">
        <v>43903</v>
      </c>
      <c r="B320" s="21" t="s">
        <v>37</v>
      </c>
      <c r="C320" s="21">
        <v>2586.02</v>
      </c>
      <c r="D320" s="21">
        <v>82677.899999999994</v>
      </c>
      <c r="E320" s="21">
        <v>1.1107</v>
      </c>
      <c r="F320" s="21">
        <v>4.8345000000000002</v>
      </c>
      <c r="G320" s="21">
        <v>7.0086000000000004</v>
      </c>
      <c r="H320" s="21">
        <v>0.96399999999999997</v>
      </c>
      <c r="I320" s="21">
        <v>6.14</v>
      </c>
      <c r="J320" s="21">
        <v>7.17</v>
      </c>
      <c r="K320" s="21">
        <v>2.4988000000000001</v>
      </c>
      <c r="L320" s="21">
        <v>3.85</v>
      </c>
      <c r="M320" s="21">
        <v>39.79</v>
      </c>
      <c r="N320" s="21">
        <v>1529.83</v>
      </c>
      <c r="O320" s="21" t="s">
        <v>37</v>
      </c>
      <c r="P320" s="21">
        <v>89148</v>
      </c>
      <c r="Q320" s="21">
        <v>7995.26</v>
      </c>
      <c r="R320" s="21">
        <v>24032.91</v>
      </c>
      <c r="S320" s="21">
        <v>-0.54400000000000004</v>
      </c>
      <c r="T320">
        <v>4.3228999999999997</v>
      </c>
      <c r="U320">
        <v>7.85</v>
      </c>
      <c r="V320">
        <v>251.35</v>
      </c>
    </row>
    <row r="321" spans="1:22" x14ac:dyDescent="0.25">
      <c r="A321" s="40">
        <v>43906</v>
      </c>
      <c r="B321" s="21" t="s">
        <v>37</v>
      </c>
      <c r="C321" s="21">
        <v>2450.37</v>
      </c>
      <c r="D321" s="21">
        <v>71168.100000000006</v>
      </c>
      <c r="E321" s="21">
        <v>1.1183000000000001</v>
      </c>
      <c r="F321" s="21">
        <v>5.0004</v>
      </c>
      <c r="G321" s="21">
        <v>6.9934000000000003</v>
      </c>
      <c r="H321" s="21">
        <v>0.72099999999999997</v>
      </c>
      <c r="I321" s="21">
        <v>5.93</v>
      </c>
      <c r="J321" s="21">
        <v>7.08</v>
      </c>
      <c r="K321" s="21">
        <v>2.415</v>
      </c>
      <c r="L321" s="21">
        <v>3.9834000000000001</v>
      </c>
      <c r="M321" s="21">
        <v>37.270000000000003</v>
      </c>
      <c r="N321" s="21">
        <v>1514.1</v>
      </c>
      <c r="O321" s="21" t="s">
        <v>37</v>
      </c>
      <c r="P321" s="21">
        <v>75780</v>
      </c>
      <c r="Q321" s="21">
        <v>7020.38</v>
      </c>
      <c r="R321" s="21">
        <v>23063.57</v>
      </c>
      <c r="S321" s="21">
        <v>-0.46100000000000002</v>
      </c>
      <c r="T321">
        <v>4.4756999999999998</v>
      </c>
      <c r="U321">
        <v>7.8</v>
      </c>
      <c r="V321">
        <v>244.7</v>
      </c>
    </row>
    <row r="322" spans="1:22" x14ac:dyDescent="0.25">
      <c r="A322" s="40">
        <v>43907</v>
      </c>
      <c r="B322" s="21" t="s">
        <v>37</v>
      </c>
      <c r="C322" s="21">
        <v>2530.5</v>
      </c>
      <c r="D322" s="21">
        <v>74617.2</v>
      </c>
      <c r="E322" s="21">
        <v>1.0996999999999999</v>
      </c>
      <c r="F322" s="21">
        <v>5.0091999999999999</v>
      </c>
      <c r="G322" s="21">
        <v>7.0057</v>
      </c>
      <c r="H322" s="21">
        <v>1.0820000000000001</v>
      </c>
      <c r="I322" s="21">
        <v>5.38</v>
      </c>
      <c r="J322" s="21">
        <v>6.59</v>
      </c>
      <c r="K322" s="21">
        <v>2.17</v>
      </c>
      <c r="L322" s="21">
        <v>3.9043999999999999</v>
      </c>
      <c r="M322" s="21">
        <v>36.979999999999997</v>
      </c>
      <c r="N322" s="21">
        <v>1528.3</v>
      </c>
      <c r="O322" s="21" t="s">
        <v>37</v>
      </c>
      <c r="P322" s="21">
        <v>79548</v>
      </c>
      <c r="Q322" s="21">
        <v>7473.95</v>
      </c>
      <c r="R322" s="21">
        <v>23263.73</v>
      </c>
      <c r="S322" s="21">
        <v>-0.434</v>
      </c>
      <c r="T322">
        <v>4.4302000000000001</v>
      </c>
      <c r="U322">
        <v>7.38</v>
      </c>
      <c r="V322">
        <v>237.1</v>
      </c>
    </row>
    <row r="323" spans="1:22" x14ac:dyDescent="0.25">
      <c r="A323" s="40">
        <v>43908</v>
      </c>
      <c r="B323" s="21" t="s">
        <v>37</v>
      </c>
      <c r="C323" s="21">
        <v>2385.8200000000002</v>
      </c>
      <c r="D323" s="21">
        <v>66895</v>
      </c>
      <c r="E323" s="21">
        <v>1.0914999999999999</v>
      </c>
      <c r="F323" s="21">
        <v>5.1089000000000002</v>
      </c>
      <c r="G323" s="21">
        <v>7.0475000000000003</v>
      </c>
      <c r="H323" s="21">
        <v>1.1950000000000001</v>
      </c>
      <c r="I323" s="21">
        <v>7.03</v>
      </c>
      <c r="J323" s="21">
        <v>8.02</v>
      </c>
      <c r="K323" s="21">
        <v>3.1680999999999999</v>
      </c>
      <c r="L323" s="21">
        <v>4.4775</v>
      </c>
      <c r="M323" s="21">
        <v>33.08</v>
      </c>
      <c r="N323" s="21">
        <v>1486.05</v>
      </c>
      <c r="O323" s="21" t="s">
        <v>37</v>
      </c>
      <c r="P323" s="21">
        <v>72092</v>
      </c>
      <c r="Q323" s="21">
        <v>7175.18</v>
      </c>
      <c r="R323" s="21">
        <v>22291.82</v>
      </c>
      <c r="S323" s="21">
        <v>-0.23499999999999999</v>
      </c>
      <c r="T323">
        <v>4.7919</v>
      </c>
      <c r="U323">
        <v>8.5500000000000007</v>
      </c>
      <c r="V323">
        <v>221.3</v>
      </c>
    </row>
    <row r="324" spans="1:22" x14ac:dyDescent="0.25">
      <c r="A324" s="40">
        <v>43909</v>
      </c>
      <c r="B324" s="21" t="s">
        <v>37</v>
      </c>
      <c r="C324" s="21">
        <v>2454.08</v>
      </c>
      <c r="D324" s="21">
        <v>68331.8</v>
      </c>
      <c r="E324" s="21">
        <v>1.0691999999999999</v>
      </c>
      <c r="F324" s="21">
        <v>5.0960999999999999</v>
      </c>
      <c r="G324" s="21">
        <v>7.1086</v>
      </c>
      <c r="H324" s="21">
        <v>1.1439999999999999</v>
      </c>
      <c r="I324" s="21">
        <v>6.96</v>
      </c>
      <c r="J324" s="21">
        <v>7.98</v>
      </c>
      <c r="K324" s="21">
        <v>3.29</v>
      </c>
      <c r="L324" s="21">
        <v>4.54</v>
      </c>
      <c r="M324" s="21">
        <v>35.36</v>
      </c>
      <c r="N324" s="21">
        <v>1471.24</v>
      </c>
      <c r="O324" s="21" t="s">
        <v>37</v>
      </c>
      <c r="P324" s="21">
        <v>73139</v>
      </c>
      <c r="Q324" s="21">
        <v>7288.52</v>
      </c>
      <c r="R324" s="21">
        <v>21709.13</v>
      </c>
      <c r="S324" s="21">
        <v>-0.193</v>
      </c>
      <c r="T324">
        <v>4.7</v>
      </c>
      <c r="U324">
        <v>8.57</v>
      </c>
      <c r="V324">
        <v>224.8</v>
      </c>
    </row>
    <row r="325" spans="1:22" x14ac:dyDescent="0.25">
      <c r="A325" s="40">
        <v>43910</v>
      </c>
      <c r="B325" s="21" t="s">
        <v>37</v>
      </c>
      <c r="C325" s="21">
        <v>2548.5</v>
      </c>
      <c r="D325" s="21">
        <v>67069.399999999994</v>
      </c>
      <c r="E325" s="21">
        <v>1.0688</v>
      </c>
      <c r="F325" s="21">
        <v>5.0640000000000001</v>
      </c>
      <c r="G325" s="21">
        <v>7.0960000000000001</v>
      </c>
      <c r="H325" s="21">
        <v>0.84799999999999998</v>
      </c>
      <c r="I325" s="21">
        <v>6.92</v>
      </c>
      <c r="J325" s="21">
        <v>8.25</v>
      </c>
      <c r="K325" s="21">
        <v>3.4116</v>
      </c>
      <c r="L325" s="21">
        <v>4.6033999999999997</v>
      </c>
      <c r="M325" s="21">
        <v>33.78</v>
      </c>
      <c r="N325" s="21">
        <v>1498.65</v>
      </c>
      <c r="O325" s="21" t="s">
        <v>37</v>
      </c>
      <c r="P325" s="21">
        <v>72473</v>
      </c>
      <c r="Q325" s="21">
        <v>6994.29</v>
      </c>
      <c r="R325" s="21">
        <v>22805.07</v>
      </c>
      <c r="S325" s="21">
        <v>-0.32100000000000001</v>
      </c>
      <c r="T325">
        <v>4.7655000000000003</v>
      </c>
      <c r="U325">
        <v>8.9</v>
      </c>
      <c r="V325">
        <v>222.3</v>
      </c>
    </row>
    <row r="326" spans="1:22" x14ac:dyDescent="0.25">
      <c r="A326" s="40">
        <v>43913</v>
      </c>
      <c r="B326" s="21" t="s">
        <v>37</v>
      </c>
      <c r="C326" s="21">
        <v>2485.54</v>
      </c>
      <c r="D326" s="21">
        <v>63569.599999999999</v>
      </c>
      <c r="E326" s="21">
        <v>1.0726</v>
      </c>
      <c r="F326" s="21">
        <v>5.1459999999999999</v>
      </c>
      <c r="G326" s="21">
        <v>7.0885999999999996</v>
      </c>
      <c r="H326" s="21">
        <v>0.78900000000000003</v>
      </c>
      <c r="I326" s="21">
        <v>7.26</v>
      </c>
      <c r="J326" s="21">
        <v>8.7100000000000009</v>
      </c>
      <c r="K326" s="21">
        <v>3.9154999999999998</v>
      </c>
      <c r="L326" s="21">
        <v>4.9112</v>
      </c>
      <c r="M326" s="21">
        <v>35.01</v>
      </c>
      <c r="N326" s="21">
        <v>1553.23</v>
      </c>
      <c r="O326" s="21" t="s">
        <v>37</v>
      </c>
      <c r="P326" s="21">
        <v>68162</v>
      </c>
      <c r="Q326" s="21">
        <v>7006.92</v>
      </c>
      <c r="R326" s="21">
        <v>21696.13</v>
      </c>
      <c r="S326" s="21">
        <v>-0.375</v>
      </c>
      <c r="T326">
        <v>5.0122999999999998</v>
      </c>
      <c r="U326">
        <v>9.48</v>
      </c>
      <c r="V326">
        <v>215</v>
      </c>
    </row>
    <row r="327" spans="1:22" x14ac:dyDescent="0.25">
      <c r="A327" s="40">
        <v>43914</v>
      </c>
      <c r="B327" s="21" t="s">
        <v>37</v>
      </c>
      <c r="C327" s="21">
        <v>2715.11</v>
      </c>
      <c r="D327" s="21">
        <v>69729.3</v>
      </c>
      <c r="E327" s="21">
        <v>1.0788</v>
      </c>
      <c r="F327" s="21">
        <v>5.0972</v>
      </c>
      <c r="G327" s="21">
        <v>7.0631000000000004</v>
      </c>
      <c r="H327" s="21">
        <v>0.85</v>
      </c>
      <c r="I327" s="21">
        <v>6.7</v>
      </c>
      <c r="J327" s="21">
        <v>8.33</v>
      </c>
      <c r="K327" s="21">
        <v>3.5806</v>
      </c>
      <c r="L327" s="21">
        <v>4.6882999999999999</v>
      </c>
      <c r="M327" s="21">
        <v>35.67</v>
      </c>
      <c r="N327" s="21">
        <v>1632.32</v>
      </c>
      <c r="O327" s="21" t="s">
        <v>37</v>
      </c>
      <c r="P327" s="21">
        <v>74973</v>
      </c>
      <c r="Q327" s="21">
        <v>7553.83</v>
      </c>
      <c r="R327" s="21">
        <v>22663.49</v>
      </c>
      <c r="S327" s="21">
        <v>-0.32200000000000001</v>
      </c>
      <c r="T327">
        <v>4.8436000000000003</v>
      </c>
      <c r="U327">
        <v>9.08</v>
      </c>
      <c r="V327">
        <v>223.2</v>
      </c>
    </row>
    <row r="328" spans="1:22" x14ac:dyDescent="0.25">
      <c r="A328" s="40">
        <v>43915</v>
      </c>
      <c r="B328" s="21" t="s">
        <v>37</v>
      </c>
      <c r="C328" s="21">
        <v>2800.14</v>
      </c>
      <c r="D328" s="21">
        <v>74955.600000000006</v>
      </c>
      <c r="E328" s="21">
        <v>1.0882000000000001</v>
      </c>
      <c r="F328" s="21">
        <v>5.0362999999999998</v>
      </c>
      <c r="G328" s="21">
        <v>7.1147999999999998</v>
      </c>
      <c r="H328" s="21">
        <v>0.87</v>
      </c>
      <c r="I328" s="21">
        <v>5.89</v>
      </c>
      <c r="J328" s="21">
        <v>7.46</v>
      </c>
      <c r="K328" s="21">
        <v>3.17</v>
      </c>
      <c r="L328" s="21">
        <v>4.4268000000000001</v>
      </c>
      <c r="M328" s="21">
        <v>36.880000000000003</v>
      </c>
      <c r="N328" s="21">
        <v>1616.9</v>
      </c>
      <c r="O328" s="21" t="s">
        <v>37</v>
      </c>
      <c r="P328" s="21">
        <v>79721</v>
      </c>
      <c r="Q328" s="21">
        <v>7469.62</v>
      </c>
      <c r="R328" s="21">
        <v>23527.19</v>
      </c>
      <c r="S328" s="21">
        <v>-0.26200000000000001</v>
      </c>
      <c r="T328">
        <v>4.6090999999999998</v>
      </c>
      <c r="U328">
        <v>8.26</v>
      </c>
      <c r="V328">
        <v>225.85</v>
      </c>
    </row>
    <row r="329" spans="1:22" x14ac:dyDescent="0.25">
      <c r="A329" s="40">
        <v>43916</v>
      </c>
      <c r="B329" s="21" t="s">
        <v>37</v>
      </c>
      <c r="C329" s="21">
        <v>2847.78</v>
      </c>
      <c r="D329" s="21">
        <v>77709.7</v>
      </c>
      <c r="E329" s="21">
        <v>1.1032</v>
      </c>
      <c r="F329" s="21">
        <v>5.0233999999999996</v>
      </c>
      <c r="G329" s="21">
        <v>7.0747</v>
      </c>
      <c r="H329" s="21">
        <v>0.84899999999999998</v>
      </c>
      <c r="I329" s="21">
        <v>5.68</v>
      </c>
      <c r="J329" s="21">
        <v>7.04</v>
      </c>
      <c r="K329" s="21">
        <v>2.9919000000000002</v>
      </c>
      <c r="L329" s="21">
        <v>4.26</v>
      </c>
      <c r="M329" s="21">
        <v>36.24</v>
      </c>
      <c r="N329" s="21">
        <v>1631.34</v>
      </c>
      <c r="O329" s="21" t="s">
        <v>37</v>
      </c>
      <c r="P329" s="21">
        <v>82734</v>
      </c>
      <c r="Q329" s="21">
        <v>7897.13</v>
      </c>
      <c r="R329" s="21">
        <v>23352.34</v>
      </c>
      <c r="S329" s="21">
        <v>-0.36099999999999999</v>
      </c>
      <c r="T329">
        <v>4.4762000000000004</v>
      </c>
      <c r="U329">
        <v>7.76</v>
      </c>
      <c r="V329">
        <v>223.65</v>
      </c>
    </row>
    <row r="330" spans="1:22" x14ac:dyDescent="0.25">
      <c r="A330" s="40">
        <v>43917</v>
      </c>
      <c r="B330" s="21" t="s">
        <v>37</v>
      </c>
      <c r="C330" s="21">
        <v>2728.65</v>
      </c>
      <c r="D330" s="21">
        <v>73428.800000000003</v>
      </c>
      <c r="E330" s="21">
        <v>1.1141000000000001</v>
      </c>
      <c r="F330" s="21">
        <v>5.1002999999999998</v>
      </c>
      <c r="G330" s="21">
        <v>7.0960000000000001</v>
      </c>
      <c r="H330" s="21">
        <v>0.67900000000000005</v>
      </c>
      <c r="I330" s="21">
        <v>5.66</v>
      </c>
      <c r="J330" s="21">
        <v>6.97</v>
      </c>
      <c r="K330" s="21">
        <v>2.8872</v>
      </c>
      <c r="L330" s="21">
        <v>4.2676999999999996</v>
      </c>
      <c r="M330" s="21">
        <v>36.94</v>
      </c>
      <c r="N330" s="21">
        <v>1628.16</v>
      </c>
      <c r="O330" s="21" t="s">
        <v>37</v>
      </c>
      <c r="P330" s="21">
        <v>77771</v>
      </c>
      <c r="Q330" s="21">
        <v>7588.37</v>
      </c>
      <c r="R330" s="21">
        <v>23484.28</v>
      </c>
      <c r="S330" s="21">
        <v>-0.47399999999999998</v>
      </c>
      <c r="T330">
        <v>4.516</v>
      </c>
      <c r="U330">
        <v>7.64</v>
      </c>
      <c r="V330">
        <v>222.85</v>
      </c>
    </row>
    <row r="331" spans="1:22" x14ac:dyDescent="0.25">
      <c r="A331" s="40">
        <v>43920</v>
      </c>
      <c r="B331" s="21" t="s">
        <v>37</v>
      </c>
      <c r="C331" s="21">
        <v>2765.62</v>
      </c>
      <c r="D331" s="21">
        <v>74639.5</v>
      </c>
      <c r="E331" s="21">
        <v>1.1048</v>
      </c>
      <c r="F331" s="21">
        <v>5.1936999999999998</v>
      </c>
      <c r="G331" s="21">
        <v>7.1002999999999998</v>
      </c>
      <c r="H331" s="21">
        <v>0.72899999999999998</v>
      </c>
      <c r="I331" s="21">
        <v>5.36</v>
      </c>
      <c r="J331" s="21">
        <v>6.75</v>
      </c>
      <c r="K331" s="21">
        <v>2.6867999999999999</v>
      </c>
      <c r="L331" s="21">
        <v>4.2550999999999997</v>
      </c>
      <c r="M331" s="21">
        <v>37.21</v>
      </c>
      <c r="N331" s="21">
        <v>1622.51</v>
      </c>
      <c r="O331" s="21" t="s">
        <v>37</v>
      </c>
      <c r="P331" s="21">
        <v>77988</v>
      </c>
      <c r="Q331" s="21">
        <v>7889.01</v>
      </c>
      <c r="R331" s="21">
        <v>23175.11</v>
      </c>
      <c r="S331" s="21">
        <v>-0.49</v>
      </c>
      <c r="T331">
        <v>4.5072999999999999</v>
      </c>
      <c r="U331">
        <v>7.53</v>
      </c>
      <c r="V331">
        <v>221.6</v>
      </c>
    </row>
    <row r="332" spans="1:22" x14ac:dyDescent="0.25">
      <c r="A332" s="40">
        <v>43921</v>
      </c>
      <c r="B332" s="21" t="s">
        <v>37</v>
      </c>
      <c r="C332" s="21">
        <v>2786.9</v>
      </c>
      <c r="D332" s="21">
        <v>73019.8</v>
      </c>
      <c r="E332" s="21">
        <v>1.1031</v>
      </c>
      <c r="F332" s="21">
        <v>5.2058999999999997</v>
      </c>
      <c r="G332" s="21">
        <v>7.0824999999999996</v>
      </c>
      <c r="H332" s="21">
        <v>0.67</v>
      </c>
      <c r="I332" s="21">
        <v>5.3</v>
      </c>
      <c r="J332" s="21">
        <v>6.75</v>
      </c>
      <c r="K332" s="21">
        <v>2.544</v>
      </c>
      <c r="L332" s="21">
        <v>4.3018000000000001</v>
      </c>
      <c r="M332" s="21">
        <v>37.31</v>
      </c>
      <c r="N332" s="21">
        <v>1577.18</v>
      </c>
      <c r="O332" s="21" t="s">
        <v>37</v>
      </c>
      <c r="P332" s="21">
        <v>75932</v>
      </c>
      <c r="Q332" s="21">
        <v>7813.5</v>
      </c>
      <c r="R332" s="21">
        <v>23603.48</v>
      </c>
      <c r="S332" s="21">
        <v>-0.47099999999999997</v>
      </c>
      <c r="T332">
        <v>4.5600000000000005</v>
      </c>
      <c r="U332">
        <v>7.48</v>
      </c>
      <c r="V332">
        <v>228.3</v>
      </c>
    </row>
    <row r="333" spans="1:22" x14ac:dyDescent="0.25">
      <c r="A333" s="40">
        <v>43922</v>
      </c>
      <c r="B333" s="21" t="s">
        <v>37</v>
      </c>
      <c r="C333" s="21">
        <v>2680.3</v>
      </c>
      <c r="D333" s="21">
        <v>70966.7</v>
      </c>
      <c r="E333" s="21">
        <v>1.0964</v>
      </c>
      <c r="F333" s="21">
        <v>5.25</v>
      </c>
      <c r="G333" s="21">
        <v>7.1</v>
      </c>
      <c r="H333" s="21">
        <v>0.58399999999999996</v>
      </c>
      <c r="I333" s="21">
        <v>5.5</v>
      </c>
      <c r="J333" s="21">
        <v>6.97</v>
      </c>
      <c r="K333" s="21">
        <v>2.5432000000000001</v>
      </c>
      <c r="L333" s="21">
        <v>4.4000000000000004</v>
      </c>
      <c r="M333" s="21">
        <v>36.03</v>
      </c>
      <c r="N333" s="21">
        <v>1591.51</v>
      </c>
      <c r="O333" s="21" t="s">
        <v>37</v>
      </c>
      <c r="P333" s="21">
        <v>74090</v>
      </c>
      <c r="Q333" s="21">
        <v>7486.29</v>
      </c>
      <c r="R333" s="21">
        <v>23085.79</v>
      </c>
      <c r="S333" s="21">
        <v>-0.45800000000000002</v>
      </c>
      <c r="T333">
        <v>4.6466000000000003</v>
      </c>
      <c r="U333">
        <v>7.73</v>
      </c>
      <c r="V333">
        <v>223.3</v>
      </c>
    </row>
    <row r="334" spans="1:22" x14ac:dyDescent="0.25">
      <c r="A334" s="40">
        <v>43923</v>
      </c>
      <c r="B334" s="21" t="s">
        <v>37</v>
      </c>
      <c r="C334" s="21">
        <v>2688.49</v>
      </c>
      <c r="D334" s="21">
        <v>72253.5</v>
      </c>
      <c r="E334" s="21">
        <v>1.0858000000000001</v>
      </c>
      <c r="F334" s="21">
        <v>5.2539999999999996</v>
      </c>
      <c r="G334" s="21">
        <v>7.0857999999999999</v>
      </c>
      <c r="H334" s="21">
        <v>0.59899999999999998</v>
      </c>
      <c r="I334" s="21">
        <v>5.4</v>
      </c>
      <c r="J334" s="21">
        <v>6.95</v>
      </c>
      <c r="K334" s="21">
        <v>2.4367999999999999</v>
      </c>
      <c r="L334" s="21">
        <v>4.4400000000000004</v>
      </c>
      <c r="M334" s="21">
        <v>36.14</v>
      </c>
      <c r="N334" s="21">
        <v>1613.99</v>
      </c>
      <c r="O334" s="21" t="s">
        <v>37</v>
      </c>
      <c r="P334" s="21">
        <v>74975</v>
      </c>
      <c r="Q334" s="21">
        <v>7635.66</v>
      </c>
      <c r="R334" s="21">
        <v>23280.06</v>
      </c>
      <c r="S334" s="21">
        <v>-0.433</v>
      </c>
      <c r="T334">
        <v>4.72</v>
      </c>
      <c r="U334">
        <v>7.75</v>
      </c>
      <c r="V334">
        <v>227.3</v>
      </c>
    </row>
    <row r="335" spans="1:22" x14ac:dyDescent="0.25">
      <c r="A335" s="40">
        <v>43924</v>
      </c>
      <c r="B335" s="21" t="s">
        <v>37</v>
      </c>
      <c r="C335" s="21">
        <v>2662.99</v>
      </c>
      <c r="D335" s="21">
        <v>69537.600000000006</v>
      </c>
      <c r="E335" s="21">
        <v>1.0801000000000001</v>
      </c>
      <c r="F335" s="21">
        <v>5.3518999999999997</v>
      </c>
      <c r="G335" s="21">
        <v>7.0913000000000004</v>
      </c>
      <c r="H335" s="21">
        <v>0.59699999999999998</v>
      </c>
      <c r="I335" s="21">
        <v>5.54</v>
      </c>
      <c r="J335" s="21">
        <v>7.2</v>
      </c>
      <c r="K335" s="21">
        <v>2.4441999999999999</v>
      </c>
      <c r="L335" s="21">
        <v>4.5812999999999997</v>
      </c>
      <c r="M335" s="21">
        <v>36.19</v>
      </c>
      <c r="N335" s="21">
        <v>1620.81</v>
      </c>
      <c r="O335" s="21" t="s">
        <v>37</v>
      </c>
      <c r="P335" s="21">
        <v>72088</v>
      </c>
      <c r="Q335" s="21">
        <v>7528.11</v>
      </c>
      <c r="R335" s="21">
        <v>23236.11</v>
      </c>
      <c r="S335" s="21">
        <v>-0.441</v>
      </c>
      <c r="T335">
        <v>4.8677999999999999</v>
      </c>
      <c r="U335">
        <v>8</v>
      </c>
      <c r="V335">
        <v>224.5</v>
      </c>
    </row>
    <row r="336" spans="1:22" x14ac:dyDescent="0.25">
      <c r="A336" s="40">
        <v>43927</v>
      </c>
      <c r="B336" s="21" t="s">
        <v>37</v>
      </c>
      <c r="C336" s="21">
        <v>2795.97</v>
      </c>
      <c r="D336" s="21">
        <v>74073</v>
      </c>
      <c r="E336" s="21">
        <v>1.0792999999999999</v>
      </c>
      <c r="F336" s="21">
        <v>5.2821999999999996</v>
      </c>
      <c r="G336" s="21">
        <v>7.0913000000000004</v>
      </c>
      <c r="H336" s="21">
        <v>0.67200000000000004</v>
      </c>
      <c r="I336" s="21">
        <v>5.49</v>
      </c>
      <c r="J336" s="21">
        <v>7.07</v>
      </c>
      <c r="K336" s="21">
        <v>2.4965000000000002</v>
      </c>
      <c r="L336" s="21">
        <v>4.524</v>
      </c>
      <c r="M336" s="21">
        <v>36.590000000000003</v>
      </c>
      <c r="N336" s="21">
        <v>1660.97</v>
      </c>
      <c r="O336" s="21" t="s">
        <v>37</v>
      </c>
      <c r="P336" s="21">
        <v>77019</v>
      </c>
      <c r="Q336" s="21">
        <v>8081.66</v>
      </c>
      <c r="R336" s="21">
        <v>23749.119999999999</v>
      </c>
      <c r="S336" s="21">
        <v>-0.42499999999999999</v>
      </c>
      <c r="T336">
        <v>4.7994000000000003</v>
      </c>
      <c r="U336">
        <v>7.84</v>
      </c>
      <c r="V336">
        <v>227</v>
      </c>
    </row>
    <row r="337" spans="1:22" x14ac:dyDescent="0.25">
      <c r="A337" s="40">
        <v>43928</v>
      </c>
      <c r="B337" s="21" t="s">
        <v>37</v>
      </c>
      <c r="C337" s="21">
        <v>2857.67</v>
      </c>
      <c r="D337" s="21">
        <v>76358.100000000006</v>
      </c>
      <c r="E337" s="21">
        <v>1.0891999999999999</v>
      </c>
      <c r="F337" s="21">
        <v>5.2237</v>
      </c>
      <c r="G337" s="21">
        <v>7.0457000000000001</v>
      </c>
      <c r="H337" s="21">
        <v>0.71399999999999997</v>
      </c>
      <c r="I337" s="21">
        <v>5.36</v>
      </c>
      <c r="J337" s="21">
        <v>6.96</v>
      </c>
      <c r="K337" s="21">
        <v>2.3942000000000001</v>
      </c>
      <c r="L337" s="21">
        <v>4.47</v>
      </c>
      <c r="M337" s="21">
        <v>37.020000000000003</v>
      </c>
      <c r="N337" s="21">
        <v>1647.72</v>
      </c>
      <c r="O337" s="21" t="s">
        <v>37</v>
      </c>
      <c r="P337" s="21">
        <v>78994</v>
      </c>
      <c r="Q337" s="21">
        <v>8049.31</v>
      </c>
      <c r="R337" s="21">
        <v>24253.29</v>
      </c>
      <c r="S337" s="21">
        <v>-0.309</v>
      </c>
      <c r="T337">
        <v>4.78</v>
      </c>
      <c r="U337">
        <v>7.74</v>
      </c>
      <c r="V337">
        <v>232.85</v>
      </c>
    </row>
    <row r="338" spans="1:22" x14ac:dyDescent="0.25">
      <c r="A338" s="40">
        <v>43929</v>
      </c>
      <c r="B338" s="21" t="s">
        <v>37</v>
      </c>
      <c r="C338" s="21">
        <v>2851.27</v>
      </c>
      <c r="D338" s="21">
        <v>78624.600000000006</v>
      </c>
      <c r="E338" s="21">
        <v>1.0858000000000001</v>
      </c>
      <c r="F338" s="21">
        <v>5.1219000000000001</v>
      </c>
      <c r="G338" s="21">
        <v>7.0658000000000003</v>
      </c>
      <c r="H338" s="21">
        <v>0.77300000000000002</v>
      </c>
      <c r="I338" s="21">
        <v>5.25</v>
      </c>
      <c r="J338" s="21">
        <v>6.8100000000000005</v>
      </c>
      <c r="K338" s="21">
        <v>2.2917999999999998</v>
      </c>
      <c r="L338" s="21">
        <v>4.4000000000000004</v>
      </c>
      <c r="M338" s="21">
        <v>36.94</v>
      </c>
      <c r="N338" s="21">
        <v>1646.14</v>
      </c>
      <c r="O338" s="21" t="s">
        <v>37</v>
      </c>
      <c r="P338" s="21">
        <v>81494</v>
      </c>
      <c r="Q338" s="21">
        <v>8229.5400000000009</v>
      </c>
      <c r="R338" s="21">
        <v>23970.37</v>
      </c>
      <c r="S338" s="21">
        <v>-0.30599999999999999</v>
      </c>
      <c r="T338">
        <v>4.7519</v>
      </c>
      <c r="U338">
        <v>7.6</v>
      </c>
      <c r="V338">
        <v>233</v>
      </c>
    </row>
    <row r="339" spans="1:22" x14ac:dyDescent="0.25">
      <c r="A339" s="40">
        <v>43930</v>
      </c>
      <c r="B339" s="21" t="s">
        <v>37</v>
      </c>
      <c r="C339" s="21">
        <v>2892.79</v>
      </c>
      <c r="D339" s="21">
        <v>77681.899999999994</v>
      </c>
      <c r="E339" s="21">
        <v>1.093</v>
      </c>
      <c r="F339" s="21">
        <v>5.1082000000000001</v>
      </c>
      <c r="G339" s="21">
        <v>7.0429000000000004</v>
      </c>
      <c r="H339" s="21">
        <v>0.72099999999999997</v>
      </c>
      <c r="I339" s="21">
        <v>5.0199999999999996</v>
      </c>
      <c r="J339" s="21">
        <v>6.63</v>
      </c>
      <c r="K339" s="21">
        <v>2.1501999999999999</v>
      </c>
      <c r="L339" s="21">
        <v>4.3198999999999996</v>
      </c>
      <c r="M339" s="21">
        <v>36.79</v>
      </c>
      <c r="N339" s="21">
        <v>1683.73</v>
      </c>
      <c r="O339" s="21" t="s">
        <v>37</v>
      </c>
      <c r="P339" s="21">
        <v>80589</v>
      </c>
      <c r="Q339" s="21">
        <v>8238.5300000000007</v>
      </c>
      <c r="R339" s="21">
        <v>24300.33</v>
      </c>
      <c r="S339" s="21">
        <v>-0.34699999999999998</v>
      </c>
      <c r="T339">
        <v>4.6841999999999997</v>
      </c>
      <c r="U339">
        <v>7.45</v>
      </c>
      <c r="V339">
        <v>233.25</v>
      </c>
    </row>
    <row r="340" spans="1:22" x14ac:dyDescent="0.25">
      <c r="A340" s="40">
        <v>43931</v>
      </c>
      <c r="B340" s="21" t="s">
        <v>37</v>
      </c>
      <c r="C340" s="21">
        <v>2892.79</v>
      </c>
      <c r="D340" s="21">
        <v>77681.899999999994</v>
      </c>
      <c r="E340" s="21">
        <v>1.0937000000000001</v>
      </c>
      <c r="F340" s="21">
        <v>5.1082000000000001</v>
      </c>
      <c r="G340" s="21">
        <v>7.0359999999999996</v>
      </c>
      <c r="H340" s="21">
        <v>0.72099999999999997</v>
      </c>
      <c r="I340" s="21">
        <v>5.0199999999999996</v>
      </c>
      <c r="J340" s="21">
        <v>6.63</v>
      </c>
      <c r="K340" s="21">
        <v>2.1501999999999999</v>
      </c>
      <c r="L340" s="21">
        <v>4.3198999999999996</v>
      </c>
      <c r="M340" s="21">
        <v>36.79</v>
      </c>
      <c r="N340" s="21">
        <v>1696.65</v>
      </c>
      <c r="O340" s="21" t="s">
        <v>37</v>
      </c>
      <c r="P340" s="21">
        <v>80589</v>
      </c>
      <c r="Q340" s="21">
        <v>8238.5300000000007</v>
      </c>
      <c r="R340" s="21">
        <v>24300.33</v>
      </c>
      <c r="S340" s="21">
        <v>-0.34699999999999998</v>
      </c>
      <c r="T340">
        <v>4.6841999999999997</v>
      </c>
      <c r="U340">
        <v>7.45</v>
      </c>
      <c r="V340">
        <v>233.25</v>
      </c>
    </row>
    <row r="341" spans="1:22" x14ac:dyDescent="0.25">
      <c r="A341" s="40">
        <v>43934</v>
      </c>
      <c r="B341" s="21" t="s">
        <v>37</v>
      </c>
      <c r="C341" s="21">
        <v>2892.79</v>
      </c>
      <c r="D341" s="21">
        <v>78835.8</v>
      </c>
      <c r="E341" s="21">
        <v>1.0913999999999999</v>
      </c>
      <c r="F341" s="21">
        <v>5.2012</v>
      </c>
      <c r="G341" s="21">
        <v>7.0515999999999996</v>
      </c>
      <c r="H341" s="21">
        <v>0.77400000000000002</v>
      </c>
      <c r="I341" s="21">
        <v>4.8899999999999997</v>
      </c>
      <c r="J341" s="21">
        <v>6.54</v>
      </c>
      <c r="K341" s="21">
        <v>2.0842000000000001</v>
      </c>
      <c r="L341" s="21">
        <v>4.3098000000000001</v>
      </c>
      <c r="M341" s="21">
        <v>37.880000000000003</v>
      </c>
      <c r="N341" s="21">
        <v>1715.34</v>
      </c>
      <c r="O341" s="21" t="s">
        <v>37</v>
      </c>
      <c r="P341" s="21">
        <v>81527</v>
      </c>
      <c r="Q341" s="21">
        <v>8332.74</v>
      </c>
      <c r="R341" s="21">
        <v>24300.33</v>
      </c>
      <c r="S341" s="21">
        <v>-0.34699999999999998</v>
      </c>
      <c r="T341">
        <v>4.68</v>
      </c>
      <c r="U341">
        <v>7.4</v>
      </c>
      <c r="V341">
        <v>237.9</v>
      </c>
    </row>
    <row r="342" spans="1:22" x14ac:dyDescent="0.25">
      <c r="A342" s="40">
        <v>43935</v>
      </c>
      <c r="B342" s="21" t="s">
        <v>37</v>
      </c>
      <c r="C342" s="21">
        <v>2917.74</v>
      </c>
      <c r="D342" s="21">
        <v>79918.399999999994</v>
      </c>
      <c r="E342" s="21">
        <v>1.0980000000000001</v>
      </c>
      <c r="F342" s="21">
        <v>5.1635</v>
      </c>
      <c r="G342" s="21">
        <v>7.0511999999999997</v>
      </c>
      <c r="H342" s="21">
        <v>0.754</v>
      </c>
      <c r="I342" s="21">
        <v>4.7699999999999996</v>
      </c>
      <c r="J342" s="21">
        <v>6.38</v>
      </c>
      <c r="K342" s="21">
        <v>1.9555</v>
      </c>
      <c r="L342" s="21">
        <v>4.2194000000000003</v>
      </c>
      <c r="M342" s="21">
        <v>38.380000000000003</v>
      </c>
      <c r="N342" s="21">
        <v>1726.97</v>
      </c>
      <c r="O342" s="21" t="s">
        <v>37</v>
      </c>
      <c r="P342" s="21">
        <v>82228</v>
      </c>
      <c r="Q342" s="21">
        <v>8692.16</v>
      </c>
      <c r="R342" s="21">
        <v>24435.4</v>
      </c>
      <c r="S342" s="21">
        <v>-0.377</v>
      </c>
      <c r="T342">
        <v>4.5999999999999996</v>
      </c>
      <c r="U342">
        <v>7.25</v>
      </c>
      <c r="V342">
        <v>239.6</v>
      </c>
    </row>
    <row r="343" spans="1:22" x14ac:dyDescent="0.25">
      <c r="A343" s="40">
        <v>43936</v>
      </c>
      <c r="B343" s="21" t="s">
        <v>37</v>
      </c>
      <c r="C343" s="21">
        <v>2808.2</v>
      </c>
      <c r="D343" s="21">
        <v>78831.5</v>
      </c>
      <c r="E343" s="21">
        <v>1.091</v>
      </c>
      <c r="F343" s="21">
        <v>5.2379999999999995</v>
      </c>
      <c r="G343" s="21">
        <v>7.0675999999999997</v>
      </c>
      <c r="H343" s="21">
        <v>0.63200000000000001</v>
      </c>
      <c r="I343" s="21">
        <v>4.72</v>
      </c>
      <c r="J343" s="21">
        <v>6.28</v>
      </c>
      <c r="K343" s="21">
        <v>1.9171</v>
      </c>
      <c r="L343" s="21">
        <v>4.1471</v>
      </c>
      <c r="M343" s="21">
        <v>36.47</v>
      </c>
      <c r="N343" s="21">
        <v>1717.03</v>
      </c>
      <c r="O343" s="21" t="s">
        <v>37</v>
      </c>
      <c r="P343" s="21">
        <v>81320</v>
      </c>
      <c r="Q343" s="21">
        <v>8591.9599999999991</v>
      </c>
      <c r="R343" s="21">
        <v>24145.34</v>
      </c>
      <c r="S343" s="21">
        <v>-0.46500000000000002</v>
      </c>
      <c r="T343">
        <v>4.46</v>
      </c>
      <c r="U343">
        <v>7.12</v>
      </c>
      <c r="V343">
        <v>236.05</v>
      </c>
    </row>
    <row r="344" spans="1:22" x14ac:dyDescent="0.25">
      <c r="A344" s="40">
        <v>43937</v>
      </c>
      <c r="B344" s="21" t="s">
        <v>37</v>
      </c>
      <c r="C344" s="21">
        <v>2812.35</v>
      </c>
      <c r="D344" s="21">
        <v>77811.899999999994</v>
      </c>
      <c r="E344" s="21">
        <v>1.0840000000000001</v>
      </c>
      <c r="F344" s="21">
        <v>5.2342000000000004</v>
      </c>
      <c r="G344" s="21">
        <v>7.0814000000000004</v>
      </c>
      <c r="H344" s="21">
        <v>0.628</v>
      </c>
      <c r="I344" s="21">
        <v>4.6100000000000003</v>
      </c>
      <c r="J344" s="21">
        <v>6.12</v>
      </c>
      <c r="K344" s="21">
        <v>1.8776000000000002</v>
      </c>
      <c r="L344" s="21">
        <v>4.0166000000000004</v>
      </c>
      <c r="M344" s="21">
        <v>36.380000000000003</v>
      </c>
      <c r="N344" s="21">
        <v>1717.7</v>
      </c>
      <c r="O344" s="21" t="s">
        <v>37</v>
      </c>
      <c r="P344" s="21">
        <v>80038</v>
      </c>
      <c r="Q344" s="21">
        <v>8757.83</v>
      </c>
      <c r="R344" s="21">
        <v>24006.45</v>
      </c>
      <c r="S344" s="21">
        <v>-0.47399999999999998</v>
      </c>
      <c r="T344">
        <v>4.3499999999999996</v>
      </c>
      <c r="U344">
        <v>6.95</v>
      </c>
      <c r="V344">
        <v>236.05</v>
      </c>
    </row>
    <row r="345" spans="1:22" x14ac:dyDescent="0.25">
      <c r="A345" s="40">
        <v>43938</v>
      </c>
      <c r="B345" s="21" t="s">
        <v>37</v>
      </c>
      <c r="C345" s="21">
        <v>2888.3</v>
      </c>
      <c r="D345" s="21">
        <v>78990.3</v>
      </c>
      <c r="E345" s="21">
        <v>1.0874999999999999</v>
      </c>
      <c r="F345" s="21">
        <v>5.2348999999999997</v>
      </c>
      <c r="G345" s="21">
        <v>7.0736999999999997</v>
      </c>
      <c r="H345" s="21">
        <v>0.64300000000000002</v>
      </c>
      <c r="I345" s="21">
        <v>4.5999999999999996</v>
      </c>
      <c r="J345" s="21">
        <v>6.09</v>
      </c>
      <c r="K345" s="21">
        <v>1.85</v>
      </c>
      <c r="L345" s="21">
        <v>3.95</v>
      </c>
      <c r="M345" s="21">
        <v>36.590000000000003</v>
      </c>
      <c r="N345" s="21">
        <v>1682.82</v>
      </c>
      <c r="O345" s="21" t="s">
        <v>37</v>
      </c>
      <c r="P345" s="21">
        <v>81164</v>
      </c>
      <c r="Q345" s="21">
        <v>8832.41</v>
      </c>
      <c r="R345" s="21">
        <v>24380</v>
      </c>
      <c r="S345" s="21">
        <v>-0.47199999999999998</v>
      </c>
      <c r="T345">
        <v>4.2447999999999997</v>
      </c>
      <c r="U345">
        <v>6.9</v>
      </c>
      <c r="V345">
        <v>241.1</v>
      </c>
    </row>
    <row r="346" spans="1:22" x14ac:dyDescent="0.25">
      <c r="A346" s="40">
        <v>43941</v>
      </c>
      <c r="B346" s="21" t="s">
        <v>37</v>
      </c>
      <c r="C346" s="21">
        <v>2909.5</v>
      </c>
      <c r="D346" s="21">
        <v>78972.800000000003</v>
      </c>
      <c r="E346" s="21">
        <v>1.0862000000000001</v>
      </c>
      <c r="F346" s="21">
        <v>5.3170000000000002</v>
      </c>
      <c r="G346" s="21">
        <v>7.0734000000000004</v>
      </c>
      <c r="H346" s="21">
        <v>0.60699999999999998</v>
      </c>
      <c r="I346" s="21">
        <v>4.37</v>
      </c>
      <c r="J346" s="21">
        <v>5.96</v>
      </c>
      <c r="K346" s="21">
        <v>1.7</v>
      </c>
      <c r="L346" s="21">
        <v>3.8992</v>
      </c>
      <c r="M346" s="21">
        <v>35.99</v>
      </c>
      <c r="N346" s="21">
        <v>1695.65</v>
      </c>
      <c r="O346" s="21" t="s">
        <v>37</v>
      </c>
      <c r="P346" s="21">
        <v>80802</v>
      </c>
      <c r="Q346" s="21">
        <v>8726.51</v>
      </c>
      <c r="R346" s="21">
        <v>24330.02</v>
      </c>
      <c r="S346" s="21">
        <v>-0.44800000000000001</v>
      </c>
      <c r="T346">
        <v>4.1957000000000004</v>
      </c>
      <c r="U346">
        <v>6.83</v>
      </c>
      <c r="V346">
        <v>240.05</v>
      </c>
    </row>
    <row r="347" spans="1:22" x14ac:dyDescent="0.25">
      <c r="A347" s="40">
        <v>43942</v>
      </c>
      <c r="B347" s="21" t="s">
        <v>37</v>
      </c>
      <c r="C347" s="21">
        <v>2791.34</v>
      </c>
      <c r="D347" s="21">
        <v>78972.800000000003</v>
      </c>
      <c r="E347" s="21">
        <v>1.0858000000000001</v>
      </c>
      <c r="F347" s="21">
        <v>5.3170000000000002</v>
      </c>
      <c r="G347" s="21">
        <v>7.0919999999999996</v>
      </c>
      <c r="H347" s="21">
        <v>0.57099999999999995</v>
      </c>
      <c r="I347" s="21">
        <v>4.37</v>
      </c>
      <c r="J347" s="21">
        <v>5.96</v>
      </c>
      <c r="K347" s="21">
        <v>1.7</v>
      </c>
      <c r="L347" s="21">
        <v>3.8992</v>
      </c>
      <c r="M347" s="21">
        <v>31.9</v>
      </c>
      <c r="N347" s="21">
        <v>1686.2</v>
      </c>
      <c r="O347" s="21" t="s">
        <v>37</v>
      </c>
      <c r="P347" s="21">
        <v>80802</v>
      </c>
      <c r="Q347" s="21">
        <v>8403</v>
      </c>
      <c r="R347" s="21">
        <v>23793.55</v>
      </c>
      <c r="S347" s="21">
        <v>-0.47699999999999998</v>
      </c>
      <c r="T347">
        <v>4.1957000000000004</v>
      </c>
      <c r="U347">
        <v>6.83</v>
      </c>
      <c r="V347">
        <v>233.85</v>
      </c>
    </row>
    <row r="348" spans="1:22" x14ac:dyDescent="0.25">
      <c r="A348" s="40">
        <v>43943</v>
      </c>
      <c r="B348" s="21" t="s">
        <v>37</v>
      </c>
      <c r="C348" s="21">
        <v>2834.9</v>
      </c>
      <c r="D348" s="21">
        <v>80687.199999999997</v>
      </c>
      <c r="E348" s="21">
        <v>1.0823</v>
      </c>
      <c r="F348" s="21">
        <v>5.4579000000000004</v>
      </c>
      <c r="G348" s="21">
        <v>7.0841000000000003</v>
      </c>
      <c r="H348" s="21">
        <v>0.621</v>
      </c>
      <c r="I348" s="21">
        <v>4.21</v>
      </c>
      <c r="J348" s="21">
        <v>5.86</v>
      </c>
      <c r="K348" s="21">
        <v>1.63</v>
      </c>
      <c r="L348" s="21">
        <v>3.8517000000000001</v>
      </c>
      <c r="M348" s="21">
        <v>33.61</v>
      </c>
      <c r="N348" s="21">
        <v>1714.08</v>
      </c>
      <c r="O348" s="21" t="s">
        <v>37</v>
      </c>
      <c r="P348" s="21">
        <v>82332</v>
      </c>
      <c r="Q348" s="21">
        <v>8664.64</v>
      </c>
      <c r="R348" s="21">
        <v>23893.360000000001</v>
      </c>
      <c r="S348" s="21">
        <v>-0.40699999999999997</v>
      </c>
      <c r="T348">
        <v>4.1816000000000004</v>
      </c>
      <c r="U348">
        <v>6.8</v>
      </c>
      <c r="V348">
        <v>237.7</v>
      </c>
    </row>
    <row r="349" spans="1:22" x14ac:dyDescent="0.25">
      <c r="A349" s="40">
        <v>43944</v>
      </c>
      <c r="B349" s="21" t="s">
        <v>37</v>
      </c>
      <c r="C349" s="21">
        <v>2852.46</v>
      </c>
      <c r="D349" s="21">
        <v>79673.3</v>
      </c>
      <c r="E349" s="21">
        <v>1.0777000000000001</v>
      </c>
      <c r="F349" s="21">
        <v>5.5358000000000001</v>
      </c>
      <c r="G349" s="21">
        <v>7.0667</v>
      </c>
      <c r="H349" s="21">
        <v>0.60299999999999998</v>
      </c>
      <c r="I349" s="21">
        <v>4.53</v>
      </c>
      <c r="J349" s="21">
        <v>6.26</v>
      </c>
      <c r="K349" s="21">
        <v>1.8</v>
      </c>
      <c r="L349" s="21">
        <v>4.0122</v>
      </c>
      <c r="M349" s="21">
        <v>33.049999999999997</v>
      </c>
      <c r="N349" s="21">
        <v>1730.51</v>
      </c>
      <c r="O349" s="21" t="s">
        <v>37</v>
      </c>
      <c r="P349" s="21">
        <v>81490</v>
      </c>
      <c r="Q349" s="21">
        <v>8641.5</v>
      </c>
      <c r="R349" s="21">
        <v>23977.32</v>
      </c>
      <c r="S349" s="21">
        <v>-0.42399999999999999</v>
      </c>
      <c r="T349">
        <v>4.3357999999999999</v>
      </c>
      <c r="U349">
        <v>7.18</v>
      </c>
      <c r="V349">
        <v>238.35</v>
      </c>
    </row>
    <row r="350" spans="1:22" x14ac:dyDescent="0.25">
      <c r="A350" s="40">
        <v>43945</v>
      </c>
      <c r="B350" s="21" t="s">
        <v>37</v>
      </c>
      <c r="C350" s="21">
        <v>2809.07</v>
      </c>
      <c r="D350" s="21">
        <v>75330.600000000006</v>
      </c>
      <c r="E350" s="21">
        <v>1.0823</v>
      </c>
      <c r="F350" s="21">
        <v>5.5822000000000003</v>
      </c>
      <c r="G350" s="21">
        <v>7.0819000000000001</v>
      </c>
      <c r="H350" s="21">
        <v>0.60199999999999998</v>
      </c>
      <c r="I350" s="21">
        <v>5.58</v>
      </c>
      <c r="J350" s="21">
        <v>7.61</v>
      </c>
      <c r="K350" s="21">
        <v>2.4916999999999998</v>
      </c>
      <c r="L350" s="21">
        <v>4.5658000000000003</v>
      </c>
      <c r="M350" s="21">
        <v>32.869999999999997</v>
      </c>
      <c r="N350" s="21">
        <v>1729.6</v>
      </c>
      <c r="O350" s="21" t="s">
        <v>37</v>
      </c>
      <c r="P350" s="21">
        <v>77691</v>
      </c>
      <c r="Q350" s="21">
        <v>8786.6</v>
      </c>
      <c r="R350" s="21">
        <v>23831.33</v>
      </c>
      <c r="S350" s="21">
        <v>-0.47299999999999998</v>
      </c>
      <c r="T350">
        <v>4.8100000000000005</v>
      </c>
      <c r="U350">
        <v>8.59</v>
      </c>
      <c r="V350">
        <v>240.1</v>
      </c>
    </row>
    <row r="351" spans="1:22" x14ac:dyDescent="0.25">
      <c r="A351" s="40">
        <v>43948</v>
      </c>
      <c r="B351" s="21" t="s">
        <v>37</v>
      </c>
      <c r="C351" s="21">
        <v>2882.09</v>
      </c>
      <c r="D351" s="21">
        <v>78238.600000000006</v>
      </c>
      <c r="E351" s="21">
        <v>1.0829</v>
      </c>
      <c r="F351" s="21">
        <v>5.6509</v>
      </c>
      <c r="G351" s="21">
        <v>7.0872999999999999</v>
      </c>
      <c r="H351" s="21">
        <v>0.66100000000000003</v>
      </c>
      <c r="I351" s="21">
        <v>5.7</v>
      </c>
      <c r="J351" s="21">
        <v>7.5</v>
      </c>
      <c r="K351" s="21">
        <v>2.7791999999999999</v>
      </c>
      <c r="L351" s="21">
        <v>4.5145999999999997</v>
      </c>
      <c r="M351" s="21">
        <v>32.47</v>
      </c>
      <c r="N351" s="21">
        <v>1713.99</v>
      </c>
      <c r="O351" s="21" t="s">
        <v>37</v>
      </c>
      <c r="P351" s="21">
        <v>81047</v>
      </c>
      <c r="Q351" s="21">
        <v>8837.66</v>
      </c>
      <c r="R351" s="21">
        <v>24280.14</v>
      </c>
      <c r="S351" s="21">
        <v>-0.45300000000000001</v>
      </c>
      <c r="T351">
        <v>4.7595999999999998</v>
      </c>
      <c r="U351">
        <v>8.4600000000000009</v>
      </c>
      <c r="V351">
        <v>240.65</v>
      </c>
    </row>
    <row r="352" spans="1:22" x14ac:dyDescent="0.25">
      <c r="A352" s="40">
        <v>43949</v>
      </c>
      <c r="B352" s="21" t="s">
        <v>37</v>
      </c>
      <c r="C352" s="21">
        <v>2932.06</v>
      </c>
      <c r="D352" s="21">
        <v>81312.2</v>
      </c>
      <c r="E352" s="21">
        <v>1.0820000000000001</v>
      </c>
      <c r="F352" s="21">
        <v>5.5004</v>
      </c>
      <c r="G352" s="21">
        <v>7.0796000000000001</v>
      </c>
      <c r="H352" s="21">
        <v>0.61399999999999999</v>
      </c>
      <c r="I352" s="21">
        <v>4.8499999999999996</v>
      </c>
      <c r="J352" s="21">
        <v>6.62</v>
      </c>
      <c r="K352" s="21">
        <v>2.4</v>
      </c>
      <c r="L352" s="21">
        <v>4.1500000000000004</v>
      </c>
      <c r="M352" s="21">
        <v>32.65</v>
      </c>
      <c r="N352" s="21">
        <v>1707.79</v>
      </c>
      <c r="O352" s="21" t="s">
        <v>37</v>
      </c>
      <c r="P352" s="21">
        <v>83559</v>
      </c>
      <c r="Q352" s="21">
        <v>8677.6</v>
      </c>
      <c r="R352" s="21">
        <v>24575.96</v>
      </c>
      <c r="S352" s="21">
        <v>-0.46899999999999997</v>
      </c>
      <c r="T352">
        <v>4.4451999999999998</v>
      </c>
      <c r="U352">
        <v>7.6</v>
      </c>
      <c r="V352">
        <v>240.85</v>
      </c>
    </row>
    <row r="353" spans="1:22" x14ac:dyDescent="0.25">
      <c r="A353" s="40">
        <v>43950</v>
      </c>
      <c r="B353" s="21" t="s">
        <v>37</v>
      </c>
      <c r="C353" s="21">
        <v>2996.08</v>
      </c>
      <c r="D353" s="21">
        <v>83170.8</v>
      </c>
      <c r="E353" s="21">
        <v>1.0872999999999999</v>
      </c>
      <c r="F353" s="21">
        <v>5.3365</v>
      </c>
      <c r="G353" s="21">
        <v>7.0768000000000004</v>
      </c>
      <c r="H353" s="21">
        <v>0.628</v>
      </c>
      <c r="I353" s="21">
        <v>4.79</v>
      </c>
      <c r="J353" s="21">
        <v>6.44</v>
      </c>
      <c r="K353" s="21">
        <v>2.3323999999999998</v>
      </c>
      <c r="L353" s="21">
        <v>4.0776000000000003</v>
      </c>
      <c r="M353" s="21">
        <v>32.82</v>
      </c>
      <c r="N353" s="21">
        <v>1713.41</v>
      </c>
      <c r="O353" s="21" t="s">
        <v>37</v>
      </c>
      <c r="P353" s="21">
        <v>85627</v>
      </c>
      <c r="Q353" s="21">
        <v>8982.76</v>
      </c>
      <c r="R353" s="21">
        <v>24643.59</v>
      </c>
      <c r="S353" s="21">
        <v>-0.495</v>
      </c>
      <c r="T353">
        <v>4.37</v>
      </c>
      <c r="U353">
        <v>7.36</v>
      </c>
      <c r="V353">
        <v>243</v>
      </c>
    </row>
    <row r="354" spans="1:22" x14ac:dyDescent="0.25">
      <c r="A354" s="40">
        <v>43951</v>
      </c>
      <c r="B354" s="21" t="s">
        <v>37</v>
      </c>
      <c r="C354" s="21">
        <v>2927.93</v>
      </c>
      <c r="D354" s="21">
        <v>80505.899999999994</v>
      </c>
      <c r="E354" s="21">
        <v>1.0954999999999999</v>
      </c>
      <c r="F354" s="21">
        <v>5.4866000000000001</v>
      </c>
      <c r="G354" s="21">
        <v>7.0632999999999999</v>
      </c>
      <c r="H354" s="21">
        <v>0.64</v>
      </c>
      <c r="I354" s="21">
        <v>4.79</v>
      </c>
      <c r="J354" s="21">
        <v>6.48</v>
      </c>
      <c r="K354" s="21">
        <v>2.2747000000000002</v>
      </c>
      <c r="L354" s="21">
        <v>4.1276999999999999</v>
      </c>
      <c r="M354" s="21">
        <v>34.32</v>
      </c>
      <c r="N354" s="21">
        <v>1686.5</v>
      </c>
      <c r="O354" s="21" t="s">
        <v>37</v>
      </c>
      <c r="P354" s="21">
        <v>82471</v>
      </c>
      <c r="Q354" s="21">
        <v>9000.51</v>
      </c>
      <c r="R354" s="21">
        <v>24643.59</v>
      </c>
      <c r="S354" s="21">
        <v>-0.58599999999999997</v>
      </c>
      <c r="T354">
        <v>4.4124999999999996</v>
      </c>
      <c r="U354">
        <v>7.4</v>
      </c>
      <c r="V354">
        <v>240.05</v>
      </c>
    </row>
    <row r="355" spans="1:22" x14ac:dyDescent="0.25">
      <c r="A355" s="40">
        <v>43952</v>
      </c>
      <c r="B355" s="21" t="s">
        <v>37</v>
      </c>
      <c r="C355" s="21">
        <v>2927.93</v>
      </c>
      <c r="D355" s="21">
        <v>80505.899999999994</v>
      </c>
      <c r="E355" s="21">
        <v>1.0981000000000001</v>
      </c>
      <c r="F355" s="21">
        <v>5.4866000000000001</v>
      </c>
      <c r="G355" s="21">
        <v>7.0632999999999999</v>
      </c>
      <c r="H355" s="21">
        <v>0.61399999999999999</v>
      </c>
      <c r="I355" s="21">
        <v>4.79</v>
      </c>
      <c r="J355" s="21">
        <v>6.48</v>
      </c>
      <c r="K355" s="21">
        <v>2.2747000000000002</v>
      </c>
      <c r="L355" s="21">
        <v>4.1276999999999999</v>
      </c>
      <c r="M355" s="21">
        <v>33.18</v>
      </c>
      <c r="N355" s="21">
        <v>1700.42</v>
      </c>
      <c r="O355" s="21" t="s">
        <v>37</v>
      </c>
      <c r="P355" s="21">
        <v>82471</v>
      </c>
      <c r="Q355" s="21">
        <v>8718.18</v>
      </c>
      <c r="R355" s="21">
        <v>24643.59</v>
      </c>
      <c r="S355" s="21">
        <v>-0.58599999999999997</v>
      </c>
      <c r="T355">
        <v>4.4124999999999996</v>
      </c>
      <c r="U355">
        <v>7.4</v>
      </c>
      <c r="V355">
        <v>237</v>
      </c>
    </row>
    <row r="356" spans="1:22" x14ac:dyDescent="0.25">
      <c r="A356" s="40">
        <v>43955</v>
      </c>
      <c r="B356" s="21" t="s">
        <v>37</v>
      </c>
      <c r="C356" s="21">
        <v>2816.48</v>
      </c>
      <c r="D356" s="21">
        <v>78876.2</v>
      </c>
      <c r="E356" s="21">
        <v>1.0907</v>
      </c>
      <c r="F356" s="21">
        <v>5.5441000000000003</v>
      </c>
      <c r="G356" s="21">
        <v>7.0632999999999999</v>
      </c>
      <c r="H356" s="21">
        <v>0.63600000000000001</v>
      </c>
      <c r="I356" s="21">
        <v>4.91</v>
      </c>
      <c r="J356" s="21">
        <v>6.61</v>
      </c>
      <c r="K356" s="21">
        <v>2.2343999999999999</v>
      </c>
      <c r="L356" s="21">
        <v>4.1500000000000004</v>
      </c>
      <c r="M356" s="21">
        <v>33.340000000000003</v>
      </c>
      <c r="N356" s="21">
        <v>1702.07</v>
      </c>
      <c r="O356" s="21" t="s">
        <v>37</v>
      </c>
      <c r="P356" s="21">
        <v>81058</v>
      </c>
      <c r="Q356" s="21">
        <v>8834.11</v>
      </c>
      <c r="R356" s="21">
        <v>23613.8</v>
      </c>
      <c r="S356" s="21">
        <v>-0.56299999999999994</v>
      </c>
      <c r="T356">
        <v>4.4303999999999997</v>
      </c>
      <c r="U356">
        <v>7.5</v>
      </c>
      <c r="V356">
        <v>237.7</v>
      </c>
    </row>
    <row r="357" spans="1:22" x14ac:dyDescent="0.25">
      <c r="A357" s="40">
        <v>43956</v>
      </c>
      <c r="B357" s="21" t="s">
        <v>37</v>
      </c>
      <c r="C357" s="21">
        <v>2875.91</v>
      </c>
      <c r="D357" s="21">
        <v>79470.8</v>
      </c>
      <c r="E357" s="21">
        <v>1.0840000000000001</v>
      </c>
      <c r="F357" s="21">
        <v>5.5788000000000002</v>
      </c>
      <c r="G357" s="21">
        <v>7.0632999999999999</v>
      </c>
      <c r="H357" s="21">
        <v>0.66300000000000003</v>
      </c>
      <c r="I357" s="21">
        <v>4.72</v>
      </c>
      <c r="J357" s="21">
        <v>6.49</v>
      </c>
      <c r="K357" s="21">
        <v>2.1545999999999998</v>
      </c>
      <c r="L357" s="21">
        <v>4.1386000000000003</v>
      </c>
      <c r="M357" s="21">
        <v>34.94</v>
      </c>
      <c r="N357" s="21">
        <v>1705.92</v>
      </c>
      <c r="O357" s="21" t="s">
        <v>37</v>
      </c>
      <c r="P357" s="21">
        <v>81470</v>
      </c>
      <c r="Q357" s="21">
        <v>8930.6200000000008</v>
      </c>
      <c r="R357" s="21">
        <v>23868.66</v>
      </c>
      <c r="S357" s="21">
        <v>-0.57799999999999996</v>
      </c>
      <c r="T357">
        <v>4.4196</v>
      </c>
      <c r="U357">
        <v>7.45</v>
      </c>
      <c r="V357">
        <v>239.95</v>
      </c>
    </row>
    <row r="358" spans="1:22" x14ac:dyDescent="0.25">
      <c r="A358" s="40">
        <v>43957</v>
      </c>
      <c r="B358" s="21" t="s">
        <v>37</v>
      </c>
      <c r="C358" s="21">
        <v>2843.76</v>
      </c>
      <c r="D358" s="21">
        <v>79063.7</v>
      </c>
      <c r="E358" s="21">
        <v>1.0794999999999999</v>
      </c>
      <c r="F358" s="21">
        <v>5.7179000000000002</v>
      </c>
      <c r="G358" s="21">
        <v>7.1045999999999996</v>
      </c>
      <c r="H358" s="21">
        <v>0.70399999999999996</v>
      </c>
      <c r="I358" s="21">
        <v>4.66</v>
      </c>
      <c r="J358" s="21">
        <v>6.4</v>
      </c>
      <c r="K358" s="21">
        <v>2.14</v>
      </c>
      <c r="L358" s="21">
        <v>4.1529999999999996</v>
      </c>
      <c r="M358" s="21">
        <v>33.94</v>
      </c>
      <c r="N358" s="21">
        <v>1685.71</v>
      </c>
      <c r="O358" s="21" t="s">
        <v>37</v>
      </c>
      <c r="P358" s="21">
        <v>81088</v>
      </c>
      <c r="Q358" s="21">
        <v>8984.86</v>
      </c>
      <c r="R358" s="21">
        <v>24137.48</v>
      </c>
      <c r="S358" s="21">
        <v>-0.50700000000000001</v>
      </c>
      <c r="T358">
        <v>4.4257999999999997</v>
      </c>
      <c r="U358">
        <v>7.35</v>
      </c>
      <c r="V358">
        <v>241.8</v>
      </c>
    </row>
    <row r="359" spans="1:22" x14ac:dyDescent="0.25">
      <c r="A359" s="40">
        <v>43958</v>
      </c>
      <c r="B359" s="21" t="s">
        <v>37</v>
      </c>
      <c r="C359" s="21">
        <v>2880.6</v>
      </c>
      <c r="D359" s="21">
        <v>78118.600000000006</v>
      </c>
      <c r="E359" s="21">
        <v>1.0833999999999999</v>
      </c>
      <c r="F359" s="21">
        <v>5.8361000000000001</v>
      </c>
      <c r="G359" s="21">
        <v>7.0842000000000001</v>
      </c>
      <c r="H359" s="21">
        <v>0.64200000000000002</v>
      </c>
      <c r="I359" s="21">
        <v>4.57</v>
      </c>
      <c r="J359" s="21">
        <v>6.53</v>
      </c>
      <c r="K359" s="21">
        <v>2.1025</v>
      </c>
      <c r="L359" s="21">
        <v>4.2793999999999999</v>
      </c>
      <c r="M359" s="21">
        <v>33.770000000000003</v>
      </c>
      <c r="N359" s="21">
        <v>1716.06</v>
      </c>
      <c r="O359" s="21" t="s">
        <v>37</v>
      </c>
      <c r="P359" s="21">
        <v>80205</v>
      </c>
      <c r="Q359" s="21">
        <v>9101.8799999999992</v>
      </c>
      <c r="R359" s="21">
        <v>23980.63</v>
      </c>
      <c r="S359" s="21">
        <v>-0.54500000000000004</v>
      </c>
      <c r="T359">
        <v>4.5381999999999998</v>
      </c>
      <c r="U359">
        <v>7.57</v>
      </c>
      <c r="V359">
        <v>244.6</v>
      </c>
    </row>
    <row r="360" spans="1:22" x14ac:dyDescent="0.25">
      <c r="A360" s="40">
        <v>43959</v>
      </c>
      <c r="B360" s="21" t="s">
        <v>37</v>
      </c>
      <c r="C360" s="21">
        <v>2908.11</v>
      </c>
      <c r="D360" s="21">
        <v>80263.399999999994</v>
      </c>
      <c r="E360" s="21">
        <v>1.0839000000000001</v>
      </c>
      <c r="F360" s="21">
        <v>5.7347000000000001</v>
      </c>
      <c r="G360" s="21">
        <v>7.0742000000000003</v>
      </c>
      <c r="H360" s="21">
        <v>0.68500000000000005</v>
      </c>
      <c r="I360" s="21">
        <v>4.42</v>
      </c>
      <c r="J360" s="21">
        <v>6.39</v>
      </c>
      <c r="K360" s="21">
        <v>1.9300000000000002</v>
      </c>
      <c r="L360" s="21">
        <v>4.2432999999999996</v>
      </c>
      <c r="M360" s="21">
        <v>35.4</v>
      </c>
      <c r="N360" s="21">
        <v>1702.7</v>
      </c>
      <c r="O360" s="21" t="s">
        <v>37</v>
      </c>
      <c r="P360" s="21">
        <v>82067</v>
      </c>
      <c r="Q360" s="21">
        <v>9220.35</v>
      </c>
      <c r="R360" s="21">
        <v>24230.17</v>
      </c>
      <c r="S360" s="21">
        <v>-0.53700000000000003</v>
      </c>
      <c r="T360">
        <v>4.4817999999999998</v>
      </c>
      <c r="U360">
        <v>7.44</v>
      </c>
      <c r="V360">
        <v>247.5</v>
      </c>
    </row>
    <row r="361" spans="1:22" x14ac:dyDescent="0.25">
      <c r="A361" s="40">
        <v>43962</v>
      </c>
      <c r="B361" s="21" t="s">
        <v>37</v>
      </c>
      <c r="C361" s="21">
        <v>2883.75</v>
      </c>
      <c r="D361" s="21">
        <v>79064.600000000006</v>
      </c>
      <c r="E361" s="21">
        <v>1.0807</v>
      </c>
      <c r="F361" s="21">
        <v>5.8189000000000002</v>
      </c>
      <c r="G361" s="21">
        <v>7.0987</v>
      </c>
      <c r="H361" s="21">
        <v>0.71099999999999997</v>
      </c>
      <c r="I361" s="21">
        <v>4.46</v>
      </c>
      <c r="J361" s="21">
        <v>6.43</v>
      </c>
      <c r="K361" s="21">
        <v>1.87</v>
      </c>
      <c r="L361" s="21">
        <v>4.2862999999999998</v>
      </c>
      <c r="M361" s="21">
        <v>34.15</v>
      </c>
      <c r="N361" s="21">
        <v>1697.93</v>
      </c>
      <c r="O361" s="21" t="s">
        <v>37</v>
      </c>
      <c r="P361" s="21">
        <v>80605</v>
      </c>
      <c r="Q361" s="21">
        <v>9298.92</v>
      </c>
      <c r="R361" s="21">
        <v>24602.06</v>
      </c>
      <c r="S361" s="21">
        <v>-0.51200000000000001</v>
      </c>
      <c r="T361">
        <v>4.51</v>
      </c>
      <c r="U361">
        <v>7.49</v>
      </c>
      <c r="V361">
        <v>244.7</v>
      </c>
    </row>
    <row r="362" spans="1:22" x14ac:dyDescent="0.25">
      <c r="A362" s="40">
        <v>43963</v>
      </c>
      <c r="B362" s="21" t="s">
        <v>37</v>
      </c>
      <c r="C362" s="21">
        <v>2884.2</v>
      </c>
      <c r="D362" s="21">
        <v>77872</v>
      </c>
      <c r="E362" s="21">
        <v>1.0848</v>
      </c>
      <c r="F362" s="21">
        <v>5.8863000000000003</v>
      </c>
      <c r="G362" s="21">
        <v>7.0834999999999999</v>
      </c>
      <c r="H362" s="21">
        <v>0.66600000000000004</v>
      </c>
      <c r="I362" s="21">
        <v>4.7300000000000004</v>
      </c>
      <c r="J362" s="21">
        <v>6.6899999999999995</v>
      </c>
      <c r="K362" s="21">
        <v>2.0299999999999998</v>
      </c>
      <c r="L362" s="21">
        <v>4.4516</v>
      </c>
      <c r="M362" s="21">
        <v>33.89</v>
      </c>
      <c r="N362" s="21">
        <v>1702.7</v>
      </c>
      <c r="O362" s="21" t="s">
        <v>37</v>
      </c>
      <c r="P362" s="21">
        <v>79722</v>
      </c>
      <c r="Q362" s="21">
        <v>9112.4500000000007</v>
      </c>
      <c r="R362" s="21">
        <v>24245.68</v>
      </c>
      <c r="S362" s="21">
        <v>-0.505</v>
      </c>
      <c r="T362">
        <v>4.5999999999999996</v>
      </c>
      <c r="U362">
        <v>7.79</v>
      </c>
      <c r="V362">
        <v>242.75</v>
      </c>
    </row>
    <row r="363" spans="1:22" x14ac:dyDescent="0.25">
      <c r="A363" s="40">
        <v>43964</v>
      </c>
      <c r="B363" s="21" t="s">
        <v>37</v>
      </c>
      <c r="C363" s="21">
        <v>2810.55</v>
      </c>
      <c r="D363" s="21">
        <v>77772.2</v>
      </c>
      <c r="E363" s="21">
        <v>1.0818000000000001</v>
      </c>
      <c r="F363" s="21">
        <v>5.8870000000000005</v>
      </c>
      <c r="G363" s="21">
        <v>7.0926</v>
      </c>
      <c r="H363" s="21">
        <v>0.65300000000000002</v>
      </c>
      <c r="I363" s="21">
        <v>4.9399999999999995</v>
      </c>
      <c r="J363" s="21">
        <v>6.86</v>
      </c>
      <c r="K363" s="21">
        <v>2.11</v>
      </c>
      <c r="L363" s="21">
        <v>4.5137999999999998</v>
      </c>
      <c r="M363" s="21">
        <v>33.840000000000003</v>
      </c>
      <c r="N363" s="21">
        <v>1716.28</v>
      </c>
      <c r="O363" s="21" t="s">
        <v>37</v>
      </c>
      <c r="P363" s="21">
        <v>79933</v>
      </c>
      <c r="Q363" s="21">
        <v>9000.08</v>
      </c>
      <c r="R363" s="21">
        <v>24180.3</v>
      </c>
      <c r="S363" s="21">
        <v>-0.53</v>
      </c>
      <c r="T363">
        <v>4.6601999999999997</v>
      </c>
      <c r="U363">
        <v>7.96</v>
      </c>
      <c r="V363">
        <v>242</v>
      </c>
    </row>
    <row r="364" spans="1:22" x14ac:dyDescent="0.25">
      <c r="A364" s="40">
        <v>43965</v>
      </c>
      <c r="B364" s="21" t="s">
        <v>37</v>
      </c>
      <c r="C364" s="21">
        <v>2760.23</v>
      </c>
      <c r="D364" s="21">
        <v>79010.8</v>
      </c>
      <c r="E364" s="21">
        <v>1.0805</v>
      </c>
      <c r="F364" s="21">
        <v>5.8123000000000005</v>
      </c>
      <c r="G364" s="21">
        <v>7.0956999999999999</v>
      </c>
      <c r="H364" s="21">
        <v>0.623</v>
      </c>
      <c r="I364" s="21">
        <v>4.84</v>
      </c>
      <c r="J364" s="21">
        <v>6.8</v>
      </c>
      <c r="K364" s="21">
        <v>2.052</v>
      </c>
      <c r="L364" s="21">
        <v>4.42</v>
      </c>
      <c r="M364" s="21">
        <v>34.549999999999997</v>
      </c>
      <c r="N364" s="21">
        <v>1730.3</v>
      </c>
      <c r="O364" s="21" t="s">
        <v>37</v>
      </c>
      <c r="P364" s="21">
        <v>81094</v>
      </c>
      <c r="Q364" s="21">
        <v>9094.43</v>
      </c>
      <c r="R364" s="21">
        <v>23829.74</v>
      </c>
      <c r="S364" s="21">
        <v>-0.54300000000000004</v>
      </c>
      <c r="T364">
        <v>4.5872000000000002</v>
      </c>
      <c r="U364">
        <v>7.88</v>
      </c>
      <c r="V364">
        <v>241.3</v>
      </c>
    </row>
    <row r="365" spans="1:22" x14ac:dyDescent="0.25">
      <c r="A365" s="40">
        <v>43966</v>
      </c>
      <c r="B365" s="21" t="s">
        <v>37</v>
      </c>
      <c r="C365" s="21">
        <v>2770.7</v>
      </c>
      <c r="D365" s="21">
        <v>77556.600000000006</v>
      </c>
      <c r="E365" s="21">
        <v>1.0820000000000001</v>
      </c>
      <c r="F365" s="21">
        <v>5.8562000000000003</v>
      </c>
      <c r="G365" s="21">
        <v>7.1018999999999997</v>
      </c>
      <c r="H365" s="21">
        <v>0.64400000000000002</v>
      </c>
      <c r="I365" s="21">
        <v>4.72</v>
      </c>
      <c r="J365" s="21">
        <v>6.71</v>
      </c>
      <c r="K365" s="21">
        <v>1.9630000000000001</v>
      </c>
      <c r="L365" s="21">
        <v>4.3739999999999997</v>
      </c>
      <c r="M365" s="21">
        <v>35.01</v>
      </c>
      <c r="N365" s="21">
        <v>1743.67</v>
      </c>
      <c r="O365" s="21" t="s">
        <v>37</v>
      </c>
      <c r="P365" s="21">
        <v>79484</v>
      </c>
      <c r="Q365" s="21">
        <v>9152.64</v>
      </c>
      <c r="R365" s="21">
        <v>23797.47</v>
      </c>
      <c r="S365" s="21">
        <v>-0.53100000000000003</v>
      </c>
      <c r="T365">
        <v>4.5643000000000002</v>
      </c>
      <c r="U365">
        <v>7.82</v>
      </c>
      <c r="V365">
        <v>239.8</v>
      </c>
    </row>
    <row r="366" spans="1:22" x14ac:dyDescent="0.25">
      <c r="A366" s="40">
        <v>43969</v>
      </c>
      <c r="B366" s="21" t="s">
        <v>37</v>
      </c>
      <c r="C366" s="21">
        <v>2911.88</v>
      </c>
      <c r="D366" s="21">
        <v>81194.3</v>
      </c>
      <c r="E366" s="21">
        <v>1.0912999999999999</v>
      </c>
      <c r="F366" s="21">
        <v>5.7161999999999997</v>
      </c>
      <c r="G366" s="21">
        <v>7.1096000000000004</v>
      </c>
      <c r="H366" s="21">
        <v>0.72699999999999998</v>
      </c>
      <c r="I366" s="21">
        <v>4.58</v>
      </c>
      <c r="J366" s="21">
        <v>6.59</v>
      </c>
      <c r="K366" s="21">
        <v>1.83</v>
      </c>
      <c r="L366" s="21">
        <v>4.2721999999999998</v>
      </c>
      <c r="M366" s="21">
        <v>36.840000000000003</v>
      </c>
      <c r="N366" s="21">
        <v>1732.55</v>
      </c>
      <c r="O366" s="21" t="s">
        <v>37</v>
      </c>
      <c r="P366" s="21">
        <v>83126</v>
      </c>
      <c r="Q366" s="21">
        <v>9331.93</v>
      </c>
      <c r="R366" s="21">
        <v>23934.77</v>
      </c>
      <c r="S366" s="21">
        <v>-0.46700000000000003</v>
      </c>
      <c r="T366">
        <v>4.4978999999999996</v>
      </c>
      <c r="U366">
        <v>7.67</v>
      </c>
      <c r="V366">
        <v>247</v>
      </c>
    </row>
    <row r="367" spans="1:22" x14ac:dyDescent="0.25">
      <c r="A367" s="40">
        <v>43970</v>
      </c>
      <c r="B367" s="21" t="s">
        <v>37</v>
      </c>
      <c r="C367" s="21">
        <v>2902.58</v>
      </c>
      <c r="D367" s="21">
        <v>80742.399999999994</v>
      </c>
      <c r="E367" s="21">
        <v>1.0923</v>
      </c>
      <c r="F367" s="21">
        <v>5.7572999999999999</v>
      </c>
      <c r="G367" s="21">
        <v>7.0990000000000002</v>
      </c>
      <c r="H367" s="21">
        <v>0.69</v>
      </c>
      <c r="I367" s="21">
        <v>4.54</v>
      </c>
      <c r="J367" s="21">
        <v>6.51</v>
      </c>
      <c r="K367" s="21">
        <v>1.75</v>
      </c>
      <c r="L367" s="21">
        <v>4.2255000000000003</v>
      </c>
      <c r="M367" s="21">
        <v>36.82</v>
      </c>
      <c r="N367" s="21">
        <v>1745.05</v>
      </c>
      <c r="O367" s="21" t="s">
        <v>37</v>
      </c>
      <c r="P367" s="21">
        <v>82634</v>
      </c>
      <c r="Q367" s="21">
        <v>9298.5499999999993</v>
      </c>
      <c r="R367" s="21">
        <v>24388.13</v>
      </c>
      <c r="S367" s="21">
        <v>-0.46400000000000002</v>
      </c>
      <c r="T367">
        <v>4.4800000000000004</v>
      </c>
      <c r="U367">
        <v>7.61</v>
      </c>
      <c r="V367">
        <v>248.8</v>
      </c>
    </row>
    <row r="368" spans="1:22" x14ac:dyDescent="0.25">
      <c r="A368" s="40">
        <v>43971</v>
      </c>
      <c r="B368" s="21" t="s">
        <v>37</v>
      </c>
      <c r="C368" s="21">
        <v>2942.39</v>
      </c>
      <c r="D368" s="21">
        <v>81319.5</v>
      </c>
      <c r="E368" s="21">
        <v>1.0980000000000001</v>
      </c>
      <c r="F368" s="21">
        <v>5.6932999999999998</v>
      </c>
      <c r="G368" s="21">
        <v>7.0934999999999997</v>
      </c>
      <c r="H368" s="21">
        <v>0.68100000000000005</v>
      </c>
      <c r="I368" s="21">
        <v>4.57</v>
      </c>
      <c r="J368" s="21">
        <v>6.54</v>
      </c>
      <c r="K368" s="21">
        <v>1.6837</v>
      </c>
      <c r="L368" s="21">
        <v>4.1704999999999997</v>
      </c>
      <c r="M368" s="21">
        <v>37.47</v>
      </c>
      <c r="N368" s="21">
        <v>1748.18</v>
      </c>
      <c r="O368" s="21" t="s">
        <v>37</v>
      </c>
      <c r="P368" s="21">
        <v>83141</v>
      </c>
      <c r="Q368" s="21">
        <v>9485.02</v>
      </c>
      <c r="R368" s="21">
        <v>24399.95</v>
      </c>
      <c r="S368" s="21">
        <v>-0.46800000000000003</v>
      </c>
      <c r="T368">
        <v>4.4447999999999999</v>
      </c>
      <c r="U368">
        <v>7.61</v>
      </c>
      <c r="V368">
        <v>252.7</v>
      </c>
    </row>
    <row r="369" spans="1:22" x14ac:dyDescent="0.25">
      <c r="A369" s="40">
        <v>43972</v>
      </c>
      <c r="B369" s="21" t="s">
        <v>37</v>
      </c>
      <c r="C369" s="21">
        <v>2904.98</v>
      </c>
      <c r="D369" s="21">
        <v>83027.100000000006</v>
      </c>
      <c r="E369" s="21">
        <v>1.095</v>
      </c>
      <c r="F369" s="21">
        <v>5.5536000000000003</v>
      </c>
      <c r="G369" s="21">
        <v>7.1158000000000001</v>
      </c>
      <c r="H369" s="21">
        <v>0.67300000000000004</v>
      </c>
      <c r="I369" s="21">
        <v>4.51</v>
      </c>
      <c r="J369" s="21">
        <v>6.4</v>
      </c>
      <c r="K369" s="21">
        <v>1.62</v>
      </c>
      <c r="L369" s="21">
        <v>4.0796999999999999</v>
      </c>
      <c r="M369" s="21">
        <v>37.68</v>
      </c>
      <c r="N369" s="21">
        <v>1727</v>
      </c>
      <c r="O369" s="21" t="s">
        <v>37</v>
      </c>
      <c r="P369" s="21">
        <v>84934</v>
      </c>
      <c r="Q369" s="21">
        <v>9377.99</v>
      </c>
      <c r="R369" s="21">
        <v>24280.03</v>
      </c>
      <c r="S369" s="21">
        <v>-0.495</v>
      </c>
      <c r="T369">
        <v>4.4259000000000004</v>
      </c>
      <c r="U369">
        <v>7.43</v>
      </c>
      <c r="V369">
        <v>250.5</v>
      </c>
    </row>
    <row r="370" spans="1:22" x14ac:dyDescent="0.25">
      <c r="A370" s="40">
        <v>43973</v>
      </c>
      <c r="B370" s="21" t="s">
        <v>37</v>
      </c>
      <c r="C370" s="21">
        <v>2905.47</v>
      </c>
      <c r="D370" s="21">
        <v>82173.2</v>
      </c>
      <c r="E370" s="21">
        <v>1.0901000000000001</v>
      </c>
      <c r="F370" s="21">
        <v>5.5320999999999998</v>
      </c>
      <c r="G370" s="21">
        <v>7.1364000000000001</v>
      </c>
      <c r="H370" s="21">
        <v>0.66</v>
      </c>
      <c r="I370" s="21">
        <v>4.6100000000000003</v>
      </c>
      <c r="J370" s="21">
        <v>6.44</v>
      </c>
      <c r="K370" s="21">
        <v>1.6600000000000001</v>
      </c>
      <c r="L370" s="21">
        <v>4.0903999999999998</v>
      </c>
      <c r="M370" s="21">
        <v>37.380000000000003</v>
      </c>
      <c r="N370" s="21">
        <v>1734.68</v>
      </c>
      <c r="O370" s="21" t="s">
        <v>37</v>
      </c>
      <c r="P370" s="21">
        <v>84364</v>
      </c>
      <c r="Q370" s="21">
        <v>9413.99</v>
      </c>
      <c r="R370" s="21">
        <v>22930.14</v>
      </c>
      <c r="S370" s="21">
        <v>-0.48699999999999999</v>
      </c>
      <c r="T370">
        <v>4.4595000000000002</v>
      </c>
      <c r="U370">
        <v>7.43</v>
      </c>
      <c r="V370">
        <v>246</v>
      </c>
    </row>
    <row r="371" spans="1:22" x14ac:dyDescent="0.25">
      <c r="A371" s="40">
        <v>43976</v>
      </c>
      <c r="B371" s="21" t="s">
        <v>37</v>
      </c>
      <c r="C371" s="21">
        <v>2971.35</v>
      </c>
      <c r="D371" s="21">
        <v>85663.5</v>
      </c>
      <c r="E371" s="21">
        <v>1.0898000000000001</v>
      </c>
      <c r="F371" s="21">
        <v>5.4451999999999998</v>
      </c>
      <c r="G371" s="21">
        <v>7.1368</v>
      </c>
      <c r="H371" s="21">
        <v>0.66</v>
      </c>
      <c r="I371" s="21">
        <v>4.3099999999999996</v>
      </c>
      <c r="J371" s="21">
        <v>6.1</v>
      </c>
      <c r="K371" s="21">
        <v>1.3813</v>
      </c>
      <c r="L371" s="21">
        <v>3.9157999999999999</v>
      </c>
      <c r="M371" s="21">
        <v>37.380000000000003</v>
      </c>
      <c r="N371" s="21">
        <v>1731.95</v>
      </c>
      <c r="O371" s="21" t="s">
        <v>37</v>
      </c>
      <c r="P371" s="21">
        <v>87605</v>
      </c>
      <c r="Q371" s="21">
        <v>9413.99</v>
      </c>
      <c r="R371" s="21">
        <v>22952.240000000002</v>
      </c>
      <c r="S371" s="21">
        <v>-0.49399999999999999</v>
      </c>
      <c r="T371">
        <v>4.33</v>
      </c>
      <c r="U371">
        <v>7.06</v>
      </c>
      <c r="V371">
        <v>246</v>
      </c>
    </row>
    <row r="372" spans="1:22" x14ac:dyDescent="0.25">
      <c r="A372" s="40">
        <v>43977</v>
      </c>
      <c r="B372" s="21" t="s">
        <v>37</v>
      </c>
      <c r="C372" s="21">
        <v>2999.22</v>
      </c>
      <c r="D372" s="21">
        <v>85468.9</v>
      </c>
      <c r="E372" s="21">
        <v>1.0982000000000001</v>
      </c>
      <c r="F372" s="21">
        <v>5.3502000000000001</v>
      </c>
      <c r="G372" s="21">
        <v>7.1349999999999998</v>
      </c>
      <c r="H372" s="21">
        <v>0.69799999999999995</v>
      </c>
      <c r="I372" s="21">
        <v>4.3099999999999996</v>
      </c>
      <c r="J372" s="21">
        <v>6.01</v>
      </c>
      <c r="K372" s="21">
        <v>1.4193</v>
      </c>
      <c r="L372" s="21">
        <v>3.9624000000000001</v>
      </c>
      <c r="M372" s="21">
        <v>38.46</v>
      </c>
      <c r="N372" s="21">
        <v>1710.58</v>
      </c>
      <c r="O372" s="21" t="s">
        <v>37</v>
      </c>
      <c r="P372" s="21">
        <v>87924</v>
      </c>
      <c r="Q372" s="21">
        <v>9389.98</v>
      </c>
      <c r="R372" s="21">
        <v>23384.66</v>
      </c>
      <c r="S372" s="21">
        <v>-0.42899999999999999</v>
      </c>
      <c r="T372">
        <v>4.37</v>
      </c>
      <c r="U372">
        <v>6.98</v>
      </c>
      <c r="V372">
        <v>249.15</v>
      </c>
    </row>
    <row r="373" spans="1:22" x14ac:dyDescent="0.25">
      <c r="A373" s="40">
        <v>43978</v>
      </c>
      <c r="B373" s="21" t="s">
        <v>37</v>
      </c>
      <c r="C373" s="21">
        <v>3051.08</v>
      </c>
      <c r="D373" s="21">
        <v>87946.3</v>
      </c>
      <c r="E373" s="21">
        <v>1.1006</v>
      </c>
      <c r="F373" s="21">
        <v>5.2728000000000002</v>
      </c>
      <c r="G373" s="21">
        <v>7.1680000000000001</v>
      </c>
      <c r="H373" s="21">
        <v>0.68300000000000005</v>
      </c>
      <c r="I373" s="21">
        <v>4.29</v>
      </c>
      <c r="J373" s="21">
        <v>5.98</v>
      </c>
      <c r="K373" s="21">
        <v>1.34</v>
      </c>
      <c r="L373" s="21">
        <v>3.9590999999999998</v>
      </c>
      <c r="M373" s="21">
        <v>37.659999999999997</v>
      </c>
      <c r="N373" s="21">
        <v>1709.47</v>
      </c>
      <c r="O373" s="21" t="s">
        <v>37</v>
      </c>
      <c r="P373" s="21">
        <v>90583</v>
      </c>
      <c r="Q373" s="21">
        <v>9442.0499999999993</v>
      </c>
      <c r="R373" s="21">
        <v>23301.360000000001</v>
      </c>
      <c r="S373" s="21">
        <v>-0.41399999999999998</v>
      </c>
      <c r="T373">
        <v>4.37</v>
      </c>
      <c r="U373">
        <v>6.93</v>
      </c>
      <c r="V373">
        <v>246</v>
      </c>
    </row>
    <row r="374" spans="1:22" x14ac:dyDescent="0.25">
      <c r="A374" s="40">
        <v>43979</v>
      </c>
      <c r="B374" s="21" t="s">
        <v>37</v>
      </c>
      <c r="C374" s="21">
        <v>3094.47</v>
      </c>
      <c r="D374" s="21">
        <v>86949.1</v>
      </c>
      <c r="E374" s="21">
        <v>1.1076999999999999</v>
      </c>
      <c r="F374" s="21">
        <v>5.4089999999999998</v>
      </c>
      <c r="G374" s="21">
        <v>7.1455000000000002</v>
      </c>
      <c r="H374" s="21">
        <v>0.69199999999999995</v>
      </c>
      <c r="I374" s="21">
        <v>4.26</v>
      </c>
      <c r="J374" s="21">
        <v>6.02</v>
      </c>
      <c r="K374" s="21">
        <v>1.2799</v>
      </c>
      <c r="L374" s="21">
        <v>3.9887999999999999</v>
      </c>
      <c r="M374" s="21">
        <v>38.21</v>
      </c>
      <c r="N374" s="21">
        <v>1718.33</v>
      </c>
      <c r="O374" s="21" t="s">
        <v>37</v>
      </c>
      <c r="P374" s="21">
        <v>89560</v>
      </c>
      <c r="Q374" s="21">
        <v>9416.7099999999991</v>
      </c>
      <c r="R374" s="21">
        <v>23132.76</v>
      </c>
      <c r="S374" s="21">
        <v>-0.41899999999999998</v>
      </c>
      <c r="T374">
        <v>4.3970000000000002</v>
      </c>
      <c r="U374">
        <v>6.97</v>
      </c>
      <c r="V374">
        <v>248.95</v>
      </c>
    </row>
    <row r="375" spans="1:22" x14ac:dyDescent="0.25">
      <c r="A375" s="40">
        <v>43980</v>
      </c>
      <c r="B375" s="21" t="s">
        <v>37</v>
      </c>
      <c r="C375" s="21">
        <v>3050.2</v>
      </c>
      <c r="D375" s="21">
        <v>87402.6</v>
      </c>
      <c r="E375" s="21">
        <v>1.1101000000000001</v>
      </c>
      <c r="F375" s="21">
        <v>5.3362999999999996</v>
      </c>
      <c r="G375" s="21">
        <v>7.1372</v>
      </c>
      <c r="H375" s="21">
        <v>0.65300000000000002</v>
      </c>
      <c r="I375" s="21">
        <v>4.22</v>
      </c>
      <c r="J375" s="21">
        <v>5.96</v>
      </c>
      <c r="K375" s="21">
        <v>1.2528000000000001</v>
      </c>
      <c r="L375" s="21">
        <v>3.98</v>
      </c>
      <c r="M375" s="21">
        <v>39.31</v>
      </c>
      <c r="N375" s="21">
        <v>1730.27</v>
      </c>
      <c r="O375" s="21" t="s">
        <v>37</v>
      </c>
      <c r="P375" s="21">
        <v>89680</v>
      </c>
      <c r="Q375" s="21">
        <v>9555.52</v>
      </c>
      <c r="R375" s="21">
        <v>22961.47</v>
      </c>
      <c r="S375" s="21">
        <v>-0.44700000000000001</v>
      </c>
      <c r="T375">
        <v>4.4000000000000004</v>
      </c>
      <c r="U375">
        <v>6.9</v>
      </c>
      <c r="V375">
        <v>250</v>
      </c>
    </row>
    <row r="376" spans="1:22" x14ac:dyDescent="0.25">
      <c r="A376" s="40">
        <v>43983</v>
      </c>
      <c r="B376" s="21" t="s">
        <v>37</v>
      </c>
      <c r="C376" s="21">
        <v>3077.92</v>
      </c>
      <c r="D376" s="21">
        <v>88620.1</v>
      </c>
      <c r="E376" s="21">
        <v>1.1135999999999999</v>
      </c>
      <c r="F376" s="21">
        <v>5.3662999999999998</v>
      </c>
      <c r="G376" s="21">
        <v>7.1277999999999997</v>
      </c>
      <c r="H376" s="21">
        <v>0.66</v>
      </c>
      <c r="I376" s="21">
        <v>4.2300000000000004</v>
      </c>
      <c r="J376" s="21">
        <v>5.9399999999999995</v>
      </c>
      <c r="K376" s="21">
        <v>1.2726999999999999</v>
      </c>
      <c r="L376" s="21">
        <v>3.9859999999999998</v>
      </c>
      <c r="M376" s="21">
        <v>39.19</v>
      </c>
      <c r="N376" s="21">
        <v>1739.55</v>
      </c>
      <c r="O376" s="21" t="s">
        <v>37</v>
      </c>
      <c r="P376" s="21">
        <v>91303</v>
      </c>
      <c r="Q376" s="21">
        <v>9598.89</v>
      </c>
      <c r="R376" s="21">
        <v>23732.52</v>
      </c>
      <c r="S376" s="21">
        <v>-0.40200000000000002</v>
      </c>
      <c r="T376">
        <v>4.4023000000000003</v>
      </c>
      <c r="U376">
        <v>6.91</v>
      </c>
      <c r="V376">
        <v>253.85</v>
      </c>
    </row>
    <row r="377" spans="1:22" x14ac:dyDescent="0.25">
      <c r="A377" s="40">
        <v>43984</v>
      </c>
      <c r="B377" s="21" t="s">
        <v>37</v>
      </c>
      <c r="C377" s="21">
        <v>3159.02</v>
      </c>
      <c r="D377" s="21">
        <v>91046.399999999994</v>
      </c>
      <c r="E377" s="21">
        <v>1.117</v>
      </c>
      <c r="F377" s="21">
        <v>5.2026000000000003</v>
      </c>
      <c r="G377" s="21">
        <v>7.1013999999999999</v>
      </c>
      <c r="H377" s="21">
        <v>0.68600000000000005</v>
      </c>
      <c r="I377" s="21">
        <v>4.09</v>
      </c>
      <c r="J377" s="21">
        <v>5.75</v>
      </c>
      <c r="K377" s="21">
        <v>1.1745000000000001</v>
      </c>
      <c r="L377" s="21">
        <v>3.9031000000000002</v>
      </c>
      <c r="M377" s="21">
        <v>39.71</v>
      </c>
      <c r="N377" s="21">
        <v>1727.7</v>
      </c>
      <c r="O377" s="21" t="s">
        <v>37</v>
      </c>
      <c r="P377" s="21">
        <v>93681</v>
      </c>
      <c r="Q377" s="21">
        <v>9657.31</v>
      </c>
      <c r="R377" s="21">
        <v>23995.94</v>
      </c>
      <c r="S377" s="21">
        <v>-0.41499999999999998</v>
      </c>
      <c r="T377">
        <v>4.3</v>
      </c>
      <c r="U377">
        <v>6.73</v>
      </c>
      <c r="V377">
        <v>255.7</v>
      </c>
    </row>
    <row r="378" spans="1:22" x14ac:dyDescent="0.25">
      <c r="A378" s="40">
        <v>43985</v>
      </c>
      <c r="B378" s="21" t="s">
        <v>37</v>
      </c>
      <c r="C378" s="21">
        <v>3269.59</v>
      </c>
      <c r="D378" s="21">
        <v>93002.1</v>
      </c>
      <c r="E378" s="21">
        <v>1.1233</v>
      </c>
      <c r="F378" s="21">
        <v>5.0650000000000004</v>
      </c>
      <c r="G378" s="21">
        <v>7.1157000000000004</v>
      </c>
      <c r="H378" s="21">
        <v>0.747</v>
      </c>
      <c r="I378" s="21">
        <v>4.03</v>
      </c>
      <c r="J378" s="21">
        <v>5.66</v>
      </c>
      <c r="K378" s="21">
        <v>1.1400000000000001</v>
      </c>
      <c r="L378" s="21">
        <v>3.8425000000000002</v>
      </c>
      <c r="M378" s="21">
        <v>40.270000000000003</v>
      </c>
      <c r="N378" s="21">
        <v>1699.67</v>
      </c>
      <c r="O378" s="21" t="s">
        <v>37</v>
      </c>
      <c r="P378" s="21">
        <v>95730</v>
      </c>
      <c r="Q378" s="21">
        <v>9704.69</v>
      </c>
      <c r="R378" s="21">
        <v>24325.62</v>
      </c>
      <c r="S378" s="21">
        <v>-0.35399999999999998</v>
      </c>
      <c r="T378">
        <v>4.2</v>
      </c>
      <c r="U378">
        <v>6.64</v>
      </c>
      <c r="V378">
        <v>255.25</v>
      </c>
    </row>
    <row r="379" spans="1:22" x14ac:dyDescent="0.25">
      <c r="A379" s="40">
        <v>43986</v>
      </c>
      <c r="B379" s="21" t="s">
        <v>37</v>
      </c>
      <c r="C379" s="21">
        <v>3261.67</v>
      </c>
      <c r="D379" s="21">
        <v>93828.6</v>
      </c>
      <c r="E379" s="21">
        <v>1.1337999999999999</v>
      </c>
      <c r="F379" s="21">
        <v>5.1181000000000001</v>
      </c>
      <c r="G379" s="21">
        <v>7.1112000000000002</v>
      </c>
      <c r="H379" s="21">
        <v>0.82499999999999996</v>
      </c>
      <c r="I379" s="21">
        <v>4.07</v>
      </c>
      <c r="J379" s="21">
        <v>5.71</v>
      </c>
      <c r="K379" s="21">
        <v>1.1268</v>
      </c>
      <c r="L379" s="21">
        <v>3.8372999999999999</v>
      </c>
      <c r="M379" s="21">
        <v>40.57</v>
      </c>
      <c r="N379" s="21">
        <v>1714.01</v>
      </c>
      <c r="O379" s="21" t="s">
        <v>37</v>
      </c>
      <c r="P379" s="21">
        <v>96767</v>
      </c>
      <c r="Q379" s="21">
        <v>9629.66</v>
      </c>
      <c r="R379" s="21">
        <v>24366.3</v>
      </c>
      <c r="S379" s="21">
        <v>-0.32</v>
      </c>
      <c r="T379">
        <v>4.2</v>
      </c>
      <c r="U379">
        <v>6.71</v>
      </c>
      <c r="V379">
        <v>255.55</v>
      </c>
    </row>
    <row r="380" spans="1:22" x14ac:dyDescent="0.25">
      <c r="A380" s="40">
        <v>43987</v>
      </c>
      <c r="B380" s="21" t="s">
        <v>37</v>
      </c>
      <c r="C380" s="21">
        <v>3384.29</v>
      </c>
      <c r="D380" s="21">
        <v>94637.1</v>
      </c>
      <c r="E380" s="21">
        <v>1.1292</v>
      </c>
      <c r="F380" s="21">
        <v>4.9619</v>
      </c>
      <c r="G380" s="21">
        <v>7.0834999999999999</v>
      </c>
      <c r="H380" s="21">
        <v>0.89600000000000002</v>
      </c>
      <c r="I380" s="21">
        <v>4.18</v>
      </c>
      <c r="J380" s="21">
        <v>5.8</v>
      </c>
      <c r="K380" s="21">
        <v>1.0765</v>
      </c>
      <c r="L380" s="21">
        <v>3.83</v>
      </c>
      <c r="M380" s="21">
        <v>41.65</v>
      </c>
      <c r="N380" s="21">
        <v>1685.06</v>
      </c>
      <c r="O380" s="21" t="s">
        <v>37</v>
      </c>
      <c r="P380" s="21">
        <v>97491</v>
      </c>
      <c r="Q380" s="21">
        <v>9824.39</v>
      </c>
      <c r="R380" s="21">
        <v>24770.41</v>
      </c>
      <c r="S380" s="21">
        <v>-0.27700000000000002</v>
      </c>
      <c r="T380">
        <v>4.17</v>
      </c>
      <c r="U380">
        <v>6.77</v>
      </c>
      <c r="V380">
        <v>262.14999999999998</v>
      </c>
    </row>
    <row r="381" spans="1:22" x14ac:dyDescent="0.25">
      <c r="A381" s="40">
        <v>43990</v>
      </c>
      <c r="B381" s="21">
        <v>3183.25</v>
      </c>
      <c r="C381" s="21">
        <v>3366.29</v>
      </c>
      <c r="D381" s="21">
        <v>97644.7</v>
      </c>
      <c r="E381" s="21">
        <v>1.1294</v>
      </c>
      <c r="F381" s="21">
        <v>4.8201000000000001</v>
      </c>
      <c r="G381" s="21">
        <v>7.0716000000000001</v>
      </c>
      <c r="H381" s="21">
        <v>0.876</v>
      </c>
      <c r="I381" s="21">
        <v>4.22</v>
      </c>
      <c r="J381" s="21">
        <v>5.77</v>
      </c>
      <c r="K381" s="21">
        <v>1.1200000000000001</v>
      </c>
      <c r="L381" s="21">
        <v>3.8077000000000001</v>
      </c>
      <c r="M381" s="21">
        <v>40.51</v>
      </c>
      <c r="N381" s="21">
        <v>1698.53</v>
      </c>
      <c r="O381" s="21">
        <v>3183.25</v>
      </c>
      <c r="P381" s="21">
        <v>100550</v>
      </c>
      <c r="Q381" s="21">
        <v>9901.52</v>
      </c>
      <c r="R381" s="21">
        <v>24776.77</v>
      </c>
      <c r="S381" s="21">
        <v>-0.31900000000000001</v>
      </c>
      <c r="T381">
        <v>4.1224999999999996</v>
      </c>
      <c r="U381">
        <v>6.71</v>
      </c>
      <c r="V381">
        <v>263.55</v>
      </c>
    </row>
    <row r="382" spans="1:22" x14ac:dyDescent="0.25">
      <c r="A382" s="40">
        <v>43991</v>
      </c>
      <c r="B382" s="21">
        <v>3163.75</v>
      </c>
      <c r="C382" s="21">
        <v>3320.71</v>
      </c>
      <c r="D382" s="21">
        <v>96746.6</v>
      </c>
      <c r="E382" s="21">
        <v>1.1339999999999999</v>
      </c>
      <c r="F382" s="21">
        <v>4.9009999999999998</v>
      </c>
      <c r="G382" s="21">
        <v>7.0773999999999999</v>
      </c>
      <c r="H382" s="21">
        <v>0.82599999999999996</v>
      </c>
      <c r="I382" s="21">
        <v>4.22</v>
      </c>
      <c r="J382" s="21">
        <v>5.78</v>
      </c>
      <c r="K382" s="21">
        <v>1.18</v>
      </c>
      <c r="L382" s="21">
        <v>3.8319999999999999</v>
      </c>
      <c r="M382" s="21">
        <v>41.17</v>
      </c>
      <c r="N382" s="21">
        <v>1715.33</v>
      </c>
      <c r="O382" s="21">
        <v>3163.75</v>
      </c>
      <c r="P382" s="21">
        <v>99690</v>
      </c>
      <c r="Q382" s="21">
        <v>9967.17</v>
      </c>
      <c r="R382" s="21">
        <v>25057.22</v>
      </c>
      <c r="S382" s="21">
        <v>-0.309</v>
      </c>
      <c r="T382">
        <v>4.13</v>
      </c>
      <c r="U382">
        <v>6.73</v>
      </c>
      <c r="V382">
        <v>266.8</v>
      </c>
    </row>
    <row r="383" spans="1:22" x14ac:dyDescent="0.25">
      <c r="A383" s="40">
        <v>43992</v>
      </c>
      <c r="B383" s="21">
        <v>3146</v>
      </c>
      <c r="C383" s="21">
        <v>3293.71</v>
      </c>
      <c r="D383" s="21">
        <v>94686</v>
      </c>
      <c r="E383" s="21">
        <v>1.1374</v>
      </c>
      <c r="F383" s="21">
        <v>4.9749999999999996</v>
      </c>
      <c r="G383" s="21">
        <v>7.0609999999999999</v>
      </c>
      <c r="H383" s="21">
        <v>0.72799999999999998</v>
      </c>
      <c r="I383" s="21">
        <v>4.12</v>
      </c>
      <c r="J383" s="21">
        <v>5.66</v>
      </c>
      <c r="K383" s="21">
        <v>1.1599999999999999</v>
      </c>
      <c r="L383" s="21">
        <v>3.79</v>
      </c>
      <c r="M383" s="21">
        <v>41.47</v>
      </c>
      <c r="N383" s="21">
        <v>1738.7</v>
      </c>
      <c r="O383" s="21">
        <v>3146</v>
      </c>
      <c r="P383" s="21">
        <v>97496</v>
      </c>
      <c r="Q383" s="21">
        <v>10094.26</v>
      </c>
      <c r="R383" s="21">
        <v>25049.73</v>
      </c>
      <c r="S383" s="21">
        <v>-0.33100000000000002</v>
      </c>
      <c r="T383">
        <v>4.1173999999999999</v>
      </c>
      <c r="U383">
        <v>6.6</v>
      </c>
      <c r="V383">
        <v>272.10000000000002</v>
      </c>
    </row>
    <row r="384" spans="1:22" x14ac:dyDescent="0.25">
      <c r="A384" s="40">
        <v>43993</v>
      </c>
      <c r="B384" s="21">
        <v>2969.5</v>
      </c>
      <c r="C384" s="21">
        <v>3144.57</v>
      </c>
      <c r="D384" s="21">
        <v>94686</v>
      </c>
      <c r="E384" s="21">
        <v>1.1298999999999999</v>
      </c>
      <c r="F384" s="21">
        <v>4.9749999999999996</v>
      </c>
      <c r="G384" s="21">
        <v>7.0650000000000004</v>
      </c>
      <c r="H384" s="21">
        <v>0.67100000000000004</v>
      </c>
      <c r="I384" s="21">
        <v>4.12</v>
      </c>
      <c r="J384" s="21">
        <v>5.66</v>
      </c>
      <c r="K384" s="21">
        <v>1.1599999999999999</v>
      </c>
      <c r="L384" s="21">
        <v>3.79</v>
      </c>
      <c r="M384" s="21">
        <v>39.28</v>
      </c>
      <c r="N384" s="21">
        <v>1727.7</v>
      </c>
      <c r="O384" s="21">
        <v>2969.5</v>
      </c>
      <c r="P384" s="21">
        <v>97496</v>
      </c>
      <c r="Q384" s="21">
        <v>9588.48</v>
      </c>
      <c r="R384" s="21">
        <v>24480.15</v>
      </c>
      <c r="S384" s="21">
        <v>-0.41399999999999998</v>
      </c>
      <c r="T384">
        <v>4.1173999999999999</v>
      </c>
      <c r="U384">
        <v>6.6</v>
      </c>
      <c r="V384">
        <v>265.55</v>
      </c>
    </row>
    <row r="385" spans="1:22" x14ac:dyDescent="0.25">
      <c r="A385" s="40">
        <v>43994</v>
      </c>
      <c r="B385" s="21">
        <v>2995</v>
      </c>
      <c r="C385" s="21">
        <v>3153.74</v>
      </c>
      <c r="D385" s="21">
        <v>92795.3</v>
      </c>
      <c r="E385" s="21">
        <v>1.1255999999999999</v>
      </c>
      <c r="F385" s="21">
        <v>5.0496999999999996</v>
      </c>
      <c r="G385" s="21">
        <v>7.0842000000000001</v>
      </c>
      <c r="H385" s="21">
        <v>0.70499999999999996</v>
      </c>
      <c r="I385" s="21">
        <v>4.1399999999999997</v>
      </c>
      <c r="J385" s="21">
        <v>5.68</v>
      </c>
      <c r="K385" s="21">
        <v>1.1599999999999999</v>
      </c>
      <c r="L385" s="21">
        <v>3.77</v>
      </c>
      <c r="M385" s="21">
        <v>39.28</v>
      </c>
      <c r="N385" s="21">
        <v>1730.75</v>
      </c>
      <c r="O385" s="21">
        <v>2995</v>
      </c>
      <c r="P385" s="21">
        <v>95397</v>
      </c>
      <c r="Q385" s="21">
        <v>9663.77</v>
      </c>
      <c r="R385" s="21">
        <v>24301.38</v>
      </c>
      <c r="S385" s="21">
        <v>-0.439</v>
      </c>
      <c r="T385">
        <v>4.1500000000000004</v>
      </c>
      <c r="U385">
        <v>6.6</v>
      </c>
      <c r="V385">
        <v>267.60000000000002</v>
      </c>
    </row>
    <row r="386" spans="1:22" x14ac:dyDescent="0.25">
      <c r="A386" s="40">
        <v>43997</v>
      </c>
      <c r="B386" s="21">
        <v>3030.25</v>
      </c>
      <c r="C386" s="21">
        <v>3136.4</v>
      </c>
      <c r="D386" s="21">
        <v>92375.5</v>
      </c>
      <c r="E386" s="21">
        <v>1.1323000000000001</v>
      </c>
      <c r="F386" s="21">
        <v>5.1563999999999997</v>
      </c>
      <c r="G386" s="21">
        <v>7.0907999999999998</v>
      </c>
      <c r="H386" s="21">
        <v>0.72199999999999998</v>
      </c>
      <c r="I386" s="21">
        <v>4.1500000000000004</v>
      </c>
      <c r="J386" s="21">
        <v>5.71</v>
      </c>
      <c r="K386" s="21">
        <v>1.1599999999999999</v>
      </c>
      <c r="L386" s="21">
        <v>3.7551999999999999</v>
      </c>
      <c r="M386" s="21">
        <v>40.28</v>
      </c>
      <c r="N386" s="21">
        <v>1725.16</v>
      </c>
      <c r="O386" s="21">
        <v>3030.25</v>
      </c>
      <c r="P386" s="21">
        <v>95134</v>
      </c>
      <c r="Q386" s="21">
        <v>9776.89</v>
      </c>
      <c r="R386" s="21">
        <v>23776.95</v>
      </c>
      <c r="S386" s="21">
        <v>-0.44600000000000001</v>
      </c>
      <c r="T386">
        <v>4.1900000000000004</v>
      </c>
      <c r="U386">
        <v>6.64</v>
      </c>
      <c r="V386">
        <v>265</v>
      </c>
    </row>
    <row r="387" spans="1:22" x14ac:dyDescent="0.25">
      <c r="A387" s="40">
        <v>43998</v>
      </c>
      <c r="B387" s="21">
        <v>3083.75</v>
      </c>
      <c r="C387" s="21">
        <v>3242.65</v>
      </c>
      <c r="D387" s="21">
        <v>93531.199999999997</v>
      </c>
      <c r="E387" s="21">
        <v>1.1264000000000001</v>
      </c>
      <c r="F387" s="21">
        <v>5.2445000000000004</v>
      </c>
      <c r="G387" s="21">
        <v>7.0861999999999998</v>
      </c>
      <c r="H387" s="21">
        <v>0.754</v>
      </c>
      <c r="I387" s="21">
        <v>4.1900000000000004</v>
      </c>
      <c r="J387" s="21">
        <v>5.77</v>
      </c>
      <c r="K387" s="21">
        <v>1.2171000000000001</v>
      </c>
      <c r="L387" s="21">
        <v>3.7753999999999999</v>
      </c>
      <c r="M387" s="21">
        <v>41.04</v>
      </c>
      <c r="N387" s="21">
        <v>1726.53</v>
      </c>
      <c r="O387" s="21">
        <v>3083.75</v>
      </c>
      <c r="P387" s="21">
        <v>96675</v>
      </c>
      <c r="Q387" s="21">
        <v>9949.3700000000008</v>
      </c>
      <c r="R387" s="21">
        <v>24344.09</v>
      </c>
      <c r="S387" s="21">
        <v>-0.42699999999999999</v>
      </c>
      <c r="T387">
        <v>4.25</v>
      </c>
      <c r="U387">
        <v>6.74</v>
      </c>
      <c r="V387">
        <v>265.25</v>
      </c>
    </row>
    <row r="388" spans="1:22" x14ac:dyDescent="0.25">
      <c r="A388" s="40">
        <v>43999</v>
      </c>
      <c r="B388" s="21">
        <v>3077</v>
      </c>
      <c r="C388" s="21">
        <v>3267.26</v>
      </c>
      <c r="D388" s="21">
        <v>95547.3</v>
      </c>
      <c r="E388" s="21">
        <v>1.1244000000000001</v>
      </c>
      <c r="F388" s="21">
        <v>5.2283999999999997</v>
      </c>
      <c r="G388" s="21">
        <v>7.0854999999999997</v>
      </c>
      <c r="H388" s="21">
        <v>0.73899999999999999</v>
      </c>
      <c r="I388" s="21">
        <v>4.12</v>
      </c>
      <c r="J388" s="21">
        <v>5.66</v>
      </c>
      <c r="K388" s="21">
        <v>1.1499999999999999</v>
      </c>
      <c r="L388" s="21">
        <v>3.7250000000000001</v>
      </c>
      <c r="M388" s="21">
        <v>40.35</v>
      </c>
      <c r="N388" s="21">
        <v>1726.95</v>
      </c>
      <c r="O388" s="21">
        <v>3077</v>
      </c>
      <c r="P388" s="21">
        <v>98540</v>
      </c>
      <c r="Q388" s="21">
        <v>9982.48</v>
      </c>
      <c r="R388" s="21">
        <v>24481.41</v>
      </c>
      <c r="S388" s="21">
        <v>-0.39200000000000002</v>
      </c>
      <c r="T388">
        <v>4.18</v>
      </c>
      <c r="U388">
        <v>6.62</v>
      </c>
      <c r="V388">
        <v>267.55</v>
      </c>
    </row>
    <row r="389" spans="1:22" x14ac:dyDescent="0.25">
      <c r="A389" s="40">
        <v>44000</v>
      </c>
      <c r="B389" s="21">
        <v>3066.25</v>
      </c>
      <c r="C389" s="21">
        <v>3249.9</v>
      </c>
      <c r="D389" s="21">
        <v>96125.2</v>
      </c>
      <c r="E389" s="21">
        <v>1.1205000000000001</v>
      </c>
      <c r="F389" s="21">
        <v>5.3780999999999999</v>
      </c>
      <c r="G389" s="21">
        <v>7.0892999999999997</v>
      </c>
      <c r="H389" s="21">
        <v>0.70899999999999996</v>
      </c>
      <c r="I389" s="21">
        <v>4.24</v>
      </c>
      <c r="J389" s="21">
        <v>5.86</v>
      </c>
      <c r="K389" s="21">
        <v>1.1777</v>
      </c>
      <c r="L389" s="21">
        <v>3.8</v>
      </c>
      <c r="M389" s="21">
        <v>40.74</v>
      </c>
      <c r="N389" s="21">
        <v>1722.93</v>
      </c>
      <c r="O389" s="21">
        <v>3066.25</v>
      </c>
      <c r="P389" s="21">
        <v>99302</v>
      </c>
      <c r="Q389" s="21">
        <v>10012.049999999999</v>
      </c>
      <c r="R389" s="21">
        <v>24464.94</v>
      </c>
      <c r="S389" s="21">
        <v>-0.40699999999999997</v>
      </c>
      <c r="T389">
        <v>4.25</v>
      </c>
      <c r="U389">
        <v>6.82</v>
      </c>
      <c r="V389">
        <v>267.3</v>
      </c>
    </row>
    <row r="390" spans="1:22" x14ac:dyDescent="0.25">
      <c r="A390" s="40">
        <v>44001</v>
      </c>
      <c r="B390" s="21">
        <v>3030</v>
      </c>
      <c r="C390" s="21">
        <v>3269.1</v>
      </c>
      <c r="D390" s="21">
        <v>96572.1</v>
      </c>
      <c r="E390" s="21">
        <v>1.1177999999999999</v>
      </c>
      <c r="F390" s="21">
        <v>5.3113999999999999</v>
      </c>
      <c r="G390" s="21">
        <v>7.0709999999999997</v>
      </c>
      <c r="H390" s="21">
        <v>0.69499999999999995</v>
      </c>
      <c r="I390" s="21">
        <v>4.1399999999999997</v>
      </c>
      <c r="J390" s="21">
        <v>5.82</v>
      </c>
      <c r="K390" s="21">
        <v>1.1299999999999999</v>
      </c>
      <c r="L390" s="21">
        <v>3.8062</v>
      </c>
      <c r="M390" s="21">
        <v>41.03</v>
      </c>
      <c r="N390" s="21">
        <v>1743.87</v>
      </c>
      <c r="O390" s="21">
        <v>3030</v>
      </c>
      <c r="P390" s="21">
        <v>99238</v>
      </c>
      <c r="Q390" s="21">
        <v>10008.64</v>
      </c>
      <c r="R390" s="21">
        <v>24643.89</v>
      </c>
      <c r="S390" s="21">
        <v>-0.41499999999999998</v>
      </c>
      <c r="T390">
        <v>4.26</v>
      </c>
      <c r="U390">
        <v>6.8</v>
      </c>
      <c r="V390">
        <v>268.60000000000002</v>
      </c>
    </row>
    <row r="391" spans="1:22" x14ac:dyDescent="0.25">
      <c r="A391" s="40">
        <v>44004</v>
      </c>
      <c r="B391" s="21">
        <v>3080.25</v>
      </c>
      <c r="C391" s="21">
        <v>3241.69</v>
      </c>
      <c r="D391" s="21">
        <v>95336</v>
      </c>
      <c r="E391" s="21">
        <v>1.1261000000000001</v>
      </c>
      <c r="F391" s="21">
        <v>5.2544000000000004</v>
      </c>
      <c r="G391" s="21">
        <v>7.0683999999999996</v>
      </c>
      <c r="H391" s="21">
        <v>0.70899999999999996</v>
      </c>
      <c r="I391" s="21">
        <v>4.18</v>
      </c>
      <c r="J391" s="21">
        <v>5.91</v>
      </c>
      <c r="K391" s="21">
        <v>1.1434</v>
      </c>
      <c r="L391" s="21">
        <v>3.8853999999999997</v>
      </c>
      <c r="M391" s="21">
        <v>41.76</v>
      </c>
      <c r="N391" s="21">
        <v>1754.43</v>
      </c>
      <c r="O391" s="21">
        <v>3080.25</v>
      </c>
      <c r="P391" s="21">
        <v>98332</v>
      </c>
      <c r="Q391" s="21">
        <v>10130.33</v>
      </c>
      <c r="R391" s="21">
        <v>24511.34</v>
      </c>
      <c r="S391" s="21">
        <v>-0.439</v>
      </c>
      <c r="T391">
        <v>4.3499999999999996</v>
      </c>
      <c r="U391">
        <v>6.9</v>
      </c>
      <c r="V391">
        <v>271.89999999999998</v>
      </c>
    </row>
    <row r="392" spans="1:22" x14ac:dyDescent="0.25">
      <c r="A392" s="40">
        <v>44005</v>
      </c>
      <c r="B392" s="21">
        <v>3087.5</v>
      </c>
      <c r="C392" s="21">
        <v>3298.83</v>
      </c>
      <c r="D392" s="21">
        <v>95975.2</v>
      </c>
      <c r="E392" s="21">
        <v>1.1308</v>
      </c>
      <c r="F392" s="21">
        <v>5.1543999999999999</v>
      </c>
      <c r="G392" s="21">
        <v>7.0580999999999996</v>
      </c>
      <c r="H392" s="21">
        <v>0.71299999999999997</v>
      </c>
      <c r="I392" s="21">
        <v>4.1100000000000003</v>
      </c>
      <c r="J392" s="21">
        <v>5.8100000000000005</v>
      </c>
      <c r="K392" s="21">
        <v>1.1053999999999999</v>
      </c>
      <c r="L392" s="21">
        <v>3.8418000000000001</v>
      </c>
      <c r="M392" s="21">
        <v>41.44</v>
      </c>
      <c r="N392" s="21">
        <v>1768.41</v>
      </c>
      <c r="O392" s="21">
        <v>3087.5</v>
      </c>
      <c r="P392" s="21">
        <v>98934</v>
      </c>
      <c r="Q392" s="21">
        <v>10209.82</v>
      </c>
      <c r="R392" s="21">
        <v>24907.34</v>
      </c>
      <c r="S392" s="21">
        <v>-0.40799999999999997</v>
      </c>
      <c r="T392">
        <v>4.2824</v>
      </c>
      <c r="U392">
        <v>6.8</v>
      </c>
      <c r="V392">
        <v>272.5</v>
      </c>
    </row>
    <row r="393" spans="1:22" x14ac:dyDescent="0.25">
      <c r="A393" s="40">
        <v>44006</v>
      </c>
      <c r="B393" s="21">
        <v>3017.75</v>
      </c>
      <c r="C393" s="21">
        <v>3196.12</v>
      </c>
      <c r="D393" s="21">
        <v>94377.4</v>
      </c>
      <c r="E393" s="21">
        <v>1.1251</v>
      </c>
      <c r="F393" s="21">
        <v>5.3475999999999999</v>
      </c>
      <c r="G393" s="21">
        <v>7.0781999999999998</v>
      </c>
      <c r="H393" s="21">
        <v>0.68</v>
      </c>
      <c r="I393" s="21">
        <v>4.22</v>
      </c>
      <c r="J393" s="21">
        <v>5.9399999999999995</v>
      </c>
      <c r="K393" s="21">
        <v>1.1499999999999999</v>
      </c>
      <c r="L393" s="21">
        <v>3.8947000000000003</v>
      </c>
      <c r="M393" s="21">
        <v>39.909999999999997</v>
      </c>
      <c r="N393" s="21">
        <v>1761.17</v>
      </c>
      <c r="O393" s="21">
        <v>3017.75</v>
      </c>
      <c r="P393" s="21">
        <v>97286</v>
      </c>
      <c r="Q393" s="21">
        <v>10002.700000000001</v>
      </c>
      <c r="R393" s="21">
        <v>24781.58</v>
      </c>
      <c r="S393" s="21">
        <v>-0.44</v>
      </c>
      <c r="T393">
        <v>4.3337000000000003</v>
      </c>
      <c r="U393">
        <v>6.93</v>
      </c>
      <c r="V393">
        <v>271.55</v>
      </c>
    </row>
    <row r="394" spans="1:22" x14ac:dyDescent="0.25">
      <c r="A394" s="40">
        <v>44007</v>
      </c>
      <c r="B394" s="21">
        <v>3040.5</v>
      </c>
      <c r="C394" s="21">
        <v>3218.91</v>
      </c>
      <c r="D394" s="21">
        <v>95983.1</v>
      </c>
      <c r="E394" s="21">
        <v>1.1217999999999999</v>
      </c>
      <c r="F394" s="21">
        <v>5.3627000000000002</v>
      </c>
      <c r="G394" s="21">
        <v>7.0781999999999998</v>
      </c>
      <c r="H394" s="21">
        <v>0.68600000000000005</v>
      </c>
      <c r="I394" s="21">
        <v>4.08</v>
      </c>
      <c r="J394" s="21">
        <v>5.75</v>
      </c>
      <c r="K394" s="21">
        <v>0.98</v>
      </c>
      <c r="L394" s="21">
        <v>3.79</v>
      </c>
      <c r="M394" s="21">
        <v>40.56</v>
      </c>
      <c r="N394" s="21">
        <v>1763.79</v>
      </c>
      <c r="O394" s="21">
        <v>3040.5</v>
      </c>
      <c r="P394" s="21">
        <v>98993</v>
      </c>
      <c r="Q394" s="21">
        <v>10101.83</v>
      </c>
      <c r="R394" s="21">
        <v>24781.58</v>
      </c>
      <c r="S394" s="21">
        <v>-0.46800000000000003</v>
      </c>
      <c r="T394">
        <v>4.26</v>
      </c>
      <c r="U394">
        <v>6.75</v>
      </c>
      <c r="V394">
        <v>273.55</v>
      </c>
    </row>
    <row r="395" spans="1:22" x14ac:dyDescent="0.25">
      <c r="A395" s="40">
        <v>44008</v>
      </c>
      <c r="B395" s="21">
        <v>2975.5</v>
      </c>
      <c r="C395" s="21">
        <v>3204.17</v>
      </c>
      <c r="D395" s="21">
        <v>93834.5</v>
      </c>
      <c r="E395" s="21">
        <v>1.1218999999999999</v>
      </c>
      <c r="F395" s="21">
        <v>5.4859</v>
      </c>
      <c r="G395" s="21">
        <v>7.0781999999999998</v>
      </c>
      <c r="H395" s="21">
        <v>0.64200000000000002</v>
      </c>
      <c r="I395" s="21">
        <v>4.13</v>
      </c>
      <c r="J395" s="21">
        <v>5.82</v>
      </c>
      <c r="K395" s="21">
        <v>0.9778</v>
      </c>
      <c r="L395" s="21">
        <v>3.8342999999999998</v>
      </c>
      <c r="M395" s="21">
        <v>40.28</v>
      </c>
      <c r="N395" s="21">
        <v>1771.29</v>
      </c>
      <c r="O395" s="21">
        <v>2975.5</v>
      </c>
      <c r="P395" s="21">
        <v>96564</v>
      </c>
      <c r="Q395" s="21">
        <v>9849.36</v>
      </c>
      <c r="R395" s="21">
        <v>24549.99</v>
      </c>
      <c r="S395" s="21">
        <v>-0.48199999999999998</v>
      </c>
      <c r="T395">
        <v>4.3099999999999996</v>
      </c>
      <c r="U395">
        <v>6.8100000000000005</v>
      </c>
      <c r="V395">
        <v>273.10000000000002</v>
      </c>
    </row>
    <row r="396" spans="1:22" x14ac:dyDescent="0.25">
      <c r="A396" s="40">
        <v>44011</v>
      </c>
      <c r="B396" s="21">
        <v>3016.75</v>
      </c>
      <c r="C396" s="21">
        <v>3232.02</v>
      </c>
      <c r="D396" s="21">
        <v>95735.4</v>
      </c>
      <c r="E396" s="21">
        <v>1.1242000000000001</v>
      </c>
      <c r="F396" s="21">
        <v>5.4044999999999996</v>
      </c>
      <c r="G396" s="21">
        <v>7.0811000000000002</v>
      </c>
      <c r="H396" s="21">
        <v>0.624</v>
      </c>
      <c r="I396" s="21">
        <v>4.0599999999999996</v>
      </c>
      <c r="J396" s="21">
        <v>5.76</v>
      </c>
      <c r="K396" s="21">
        <v>0.85780000000000001</v>
      </c>
      <c r="L396" s="21">
        <v>3.77</v>
      </c>
      <c r="M396" s="21">
        <v>41.26</v>
      </c>
      <c r="N396" s="21">
        <v>1772.82</v>
      </c>
      <c r="O396" s="21">
        <v>3016.75</v>
      </c>
      <c r="P396" s="21">
        <v>98639</v>
      </c>
      <c r="Q396" s="21">
        <v>9961.16</v>
      </c>
      <c r="R396" s="21">
        <v>24301.279999999999</v>
      </c>
      <c r="S396" s="21">
        <v>-0.47</v>
      </c>
      <c r="T396">
        <v>4.2458</v>
      </c>
      <c r="U396">
        <v>6.73</v>
      </c>
      <c r="V396">
        <v>274.39999999999998</v>
      </c>
    </row>
    <row r="397" spans="1:22" x14ac:dyDescent="0.25">
      <c r="A397" s="40">
        <v>44012</v>
      </c>
      <c r="B397" s="21">
        <v>3062.25</v>
      </c>
      <c r="C397" s="21">
        <v>3234.07</v>
      </c>
      <c r="D397" s="21">
        <v>95055.8</v>
      </c>
      <c r="E397" s="21">
        <v>1.1234</v>
      </c>
      <c r="F397" s="21">
        <v>5.4676</v>
      </c>
      <c r="G397" s="21">
        <v>7.0640000000000001</v>
      </c>
      <c r="H397" s="21">
        <v>0.65700000000000003</v>
      </c>
      <c r="I397" s="21">
        <v>4.0199999999999996</v>
      </c>
      <c r="J397" s="21">
        <v>5.68</v>
      </c>
      <c r="K397" s="21">
        <v>0.84750000000000003</v>
      </c>
      <c r="L397" s="21">
        <v>3.7524999999999999</v>
      </c>
      <c r="M397" s="21">
        <v>40.65</v>
      </c>
      <c r="N397" s="21">
        <v>1780.96</v>
      </c>
      <c r="O397" s="21">
        <v>3062.25</v>
      </c>
      <c r="P397" s="21">
        <v>98051</v>
      </c>
      <c r="Q397" s="21">
        <v>10156.85</v>
      </c>
      <c r="R397" s="21">
        <v>24427.19</v>
      </c>
      <c r="S397" s="21">
        <v>-0.45400000000000001</v>
      </c>
      <c r="T397">
        <v>4.2</v>
      </c>
      <c r="U397">
        <v>6.61</v>
      </c>
      <c r="V397">
        <v>278</v>
      </c>
    </row>
    <row r="398" spans="1:22" x14ac:dyDescent="0.25">
      <c r="A398" s="40">
        <v>44013</v>
      </c>
      <c r="B398" s="21">
        <v>3072.5</v>
      </c>
      <c r="C398" s="21">
        <v>3228.45</v>
      </c>
      <c r="D398" s="21">
        <v>96203.199999999997</v>
      </c>
      <c r="E398" s="21">
        <v>1.1251</v>
      </c>
      <c r="F398" s="21">
        <v>5.3197999999999999</v>
      </c>
      <c r="G398" s="21">
        <v>7.0708000000000002</v>
      </c>
      <c r="H398" s="21">
        <v>0.67700000000000005</v>
      </c>
      <c r="I398" s="21">
        <v>3.96</v>
      </c>
      <c r="J398" s="21">
        <v>5.61</v>
      </c>
      <c r="K398" s="21">
        <v>0.74790000000000001</v>
      </c>
      <c r="L398" s="21">
        <v>3.6532</v>
      </c>
      <c r="M398" s="21">
        <v>41.19</v>
      </c>
      <c r="N398" s="21">
        <v>1770.09</v>
      </c>
      <c r="O398" s="21">
        <v>3072.5</v>
      </c>
      <c r="P398" s="21">
        <v>99106</v>
      </c>
      <c r="Q398" s="21">
        <v>10279.25</v>
      </c>
      <c r="R398" s="21">
        <v>24427.19</v>
      </c>
      <c r="S398" s="21">
        <v>-0.39500000000000002</v>
      </c>
      <c r="T398">
        <v>4.0998999999999999</v>
      </c>
      <c r="U398">
        <v>6.54</v>
      </c>
      <c r="V398">
        <v>278.85000000000002</v>
      </c>
    </row>
    <row r="399" spans="1:22" x14ac:dyDescent="0.25">
      <c r="A399" s="40">
        <v>44014</v>
      </c>
      <c r="B399" s="21">
        <v>3097.25</v>
      </c>
      <c r="C399" s="21">
        <v>3320.09</v>
      </c>
      <c r="D399" s="21">
        <v>96235</v>
      </c>
      <c r="E399" s="21">
        <v>1.1238999999999999</v>
      </c>
      <c r="F399" s="21">
        <v>5.3621999999999996</v>
      </c>
      <c r="G399" s="21">
        <v>7.0670000000000002</v>
      </c>
      <c r="H399" s="21">
        <v>0.67</v>
      </c>
      <c r="I399" s="21">
        <v>4.01</v>
      </c>
      <c r="J399" s="21">
        <v>5.63</v>
      </c>
      <c r="K399" s="21">
        <v>0.72430000000000005</v>
      </c>
      <c r="L399" s="21">
        <v>3.6513</v>
      </c>
      <c r="M399" s="21">
        <v>41.86</v>
      </c>
      <c r="N399" s="21">
        <v>1775.38</v>
      </c>
      <c r="O399" s="21">
        <v>3097.25</v>
      </c>
      <c r="P399" s="21">
        <v>99014</v>
      </c>
      <c r="Q399" s="21">
        <v>10341.89</v>
      </c>
      <c r="R399" s="21">
        <v>25124.19</v>
      </c>
      <c r="S399" s="21">
        <v>-0.42799999999999999</v>
      </c>
      <c r="T399">
        <v>4.0998999999999999</v>
      </c>
      <c r="U399">
        <v>6.54</v>
      </c>
      <c r="V399">
        <v>280.05</v>
      </c>
    </row>
    <row r="400" spans="1:22" x14ac:dyDescent="0.25">
      <c r="A400" s="40">
        <v>44015</v>
      </c>
      <c r="B400" s="21">
        <v>3097.25</v>
      </c>
      <c r="C400" s="21">
        <v>3294.38</v>
      </c>
      <c r="D400" s="21">
        <v>96764.9</v>
      </c>
      <c r="E400" s="21">
        <v>1.1248</v>
      </c>
      <c r="F400" s="21">
        <v>5.3156999999999996</v>
      </c>
      <c r="G400" s="21">
        <v>7.0664999999999996</v>
      </c>
      <c r="H400" s="21">
        <v>0.67</v>
      </c>
      <c r="I400" s="21">
        <v>3.98</v>
      </c>
      <c r="J400" s="21">
        <v>5.55</v>
      </c>
      <c r="K400" s="21">
        <v>0.65990000000000004</v>
      </c>
      <c r="L400" s="21">
        <v>3.5840999999999998</v>
      </c>
      <c r="M400" s="21">
        <v>41.86</v>
      </c>
      <c r="N400" s="21">
        <v>1775.95</v>
      </c>
      <c r="O400" s="21">
        <v>3097.25</v>
      </c>
      <c r="P400" s="21">
        <v>99574</v>
      </c>
      <c r="Q400" s="21">
        <v>10341.89</v>
      </c>
      <c r="R400" s="21">
        <v>25373.119999999999</v>
      </c>
      <c r="S400" s="21">
        <v>-0.432</v>
      </c>
      <c r="T400">
        <v>4.05</v>
      </c>
      <c r="U400">
        <v>6.44</v>
      </c>
      <c r="V400">
        <v>280.05</v>
      </c>
    </row>
    <row r="401" spans="1:22" x14ac:dyDescent="0.25">
      <c r="A401" s="40">
        <v>44018</v>
      </c>
      <c r="B401" s="21">
        <v>3139.25</v>
      </c>
      <c r="C401" s="21">
        <v>3350.03</v>
      </c>
      <c r="D401" s="21">
        <v>98937.2</v>
      </c>
      <c r="E401" s="21">
        <v>1.1309</v>
      </c>
      <c r="F401" s="21">
        <v>5.3575999999999997</v>
      </c>
      <c r="G401" s="21">
        <v>7.0187999999999997</v>
      </c>
      <c r="H401" s="21">
        <v>0.67800000000000005</v>
      </c>
      <c r="I401" s="21">
        <v>3.99</v>
      </c>
      <c r="J401" s="21">
        <v>5.52</v>
      </c>
      <c r="K401" s="21">
        <v>0.69</v>
      </c>
      <c r="L401" s="21">
        <v>3.5662000000000003</v>
      </c>
      <c r="M401" s="21">
        <v>41.98</v>
      </c>
      <c r="N401" s="21">
        <v>1784.68</v>
      </c>
      <c r="O401" s="21">
        <v>3139.25</v>
      </c>
      <c r="P401" s="21">
        <v>101951</v>
      </c>
      <c r="Q401" s="21">
        <v>10604.06</v>
      </c>
      <c r="R401" s="21">
        <v>26339.16</v>
      </c>
      <c r="S401" s="21">
        <v>-0.43099999999999999</v>
      </c>
      <c r="T401">
        <v>4</v>
      </c>
      <c r="U401">
        <v>6.38</v>
      </c>
      <c r="V401">
        <v>281.39999999999998</v>
      </c>
    </row>
    <row r="402" spans="1:22" x14ac:dyDescent="0.25">
      <c r="A402" s="40">
        <v>44019</v>
      </c>
      <c r="B402" s="21">
        <v>3104</v>
      </c>
      <c r="C402" s="21">
        <v>3321.56</v>
      </c>
      <c r="D402" s="21">
        <v>97761</v>
      </c>
      <c r="E402" s="21">
        <v>1.1274</v>
      </c>
      <c r="F402" s="21">
        <v>5.3814000000000002</v>
      </c>
      <c r="G402" s="21">
        <v>7.0137999999999998</v>
      </c>
      <c r="H402" s="21">
        <v>0.64100000000000001</v>
      </c>
      <c r="I402" s="21">
        <v>4.0599999999999996</v>
      </c>
      <c r="J402" s="21">
        <v>5.63</v>
      </c>
      <c r="K402" s="21">
        <v>0.73</v>
      </c>
      <c r="L402" s="21">
        <v>3.6149</v>
      </c>
      <c r="M402" s="21">
        <v>42.08</v>
      </c>
      <c r="N402" s="21">
        <v>1794.86</v>
      </c>
      <c r="O402" s="21">
        <v>3104</v>
      </c>
      <c r="P402" s="21">
        <v>100665</v>
      </c>
      <c r="Q402" s="21">
        <v>10524.01</v>
      </c>
      <c r="R402" s="21">
        <v>25975.66</v>
      </c>
      <c r="S402" s="21">
        <v>-0.42899999999999999</v>
      </c>
      <c r="T402">
        <v>4.03</v>
      </c>
      <c r="U402">
        <v>6.51</v>
      </c>
      <c r="V402">
        <v>283.95</v>
      </c>
    </row>
    <row r="403" spans="1:22" x14ac:dyDescent="0.25">
      <c r="A403" s="40">
        <v>44020</v>
      </c>
      <c r="B403" s="21">
        <v>3132</v>
      </c>
      <c r="C403" s="21">
        <v>3286.09</v>
      </c>
      <c r="D403" s="21">
        <v>99769.9</v>
      </c>
      <c r="E403" s="21">
        <v>1.133</v>
      </c>
      <c r="F403" s="21">
        <v>5.3385999999999996</v>
      </c>
      <c r="G403" s="21">
        <v>7.0044000000000004</v>
      </c>
      <c r="H403" s="21">
        <v>0.66500000000000004</v>
      </c>
      <c r="I403" s="21">
        <v>4.17</v>
      </c>
      <c r="J403" s="21">
        <v>5.67</v>
      </c>
      <c r="K403" s="21">
        <v>0.82909999999999995</v>
      </c>
      <c r="L403" s="21">
        <v>3.5937000000000001</v>
      </c>
      <c r="M403" s="21">
        <v>42.58</v>
      </c>
      <c r="N403" s="21">
        <v>1808.89</v>
      </c>
      <c r="O403" s="21">
        <v>3132</v>
      </c>
      <c r="P403" s="21">
        <v>103062</v>
      </c>
      <c r="Q403" s="21">
        <v>10666.7</v>
      </c>
      <c r="R403" s="21">
        <v>26129.18</v>
      </c>
      <c r="S403" s="21">
        <v>-0.44</v>
      </c>
      <c r="T403">
        <v>4.008</v>
      </c>
      <c r="U403">
        <v>6.48</v>
      </c>
      <c r="V403">
        <v>285.95</v>
      </c>
    </row>
    <row r="404" spans="1:22" x14ac:dyDescent="0.25">
      <c r="A404" s="40">
        <v>44021</v>
      </c>
      <c r="B404" s="21">
        <v>3109.25</v>
      </c>
      <c r="C404" s="21">
        <v>3261.17</v>
      </c>
      <c r="D404" s="21">
        <v>99160.3</v>
      </c>
      <c r="E404" s="21">
        <v>1.1285000000000001</v>
      </c>
      <c r="F404" s="21">
        <v>5.3434999999999997</v>
      </c>
      <c r="G404" s="21">
        <v>6.9942000000000002</v>
      </c>
      <c r="H404" s="21">
        <v>0.61399999999999999</v>
      </c>
      <c r="I404" s="21">
        <v>4.18</v>
      </c>
      <c r="J404" s="21">
        <v>5.63</v>
      </c>
      <c r="K404" s="21">
        <v>0.81720000000000004</v>
      </c>
      <c r="L404" s="21">
        <v>3.51</v>
      </c>
      <c r="M404" s="21">
        <v>41.93</v>
      </c>
      <c r="N404" s="21">
        <v>1803.55</v>
      </c>
      <c r="O404" s="21">
        <v>3109.25</v>
      </c>
      <c r="P404" s="21">
        <v>102241</v>
      </c>
      <c r="Q404" s="21">
        <v>10754.59</v>
      </c>
      <c r="R404" s="21">
        <v>26210.16</v>
      </c>
      <c r="S404" s="21">
        <v>-0.46300000000000002</v>
      </c>
      <c r="T404">
        <v>3.9706000000000001</v>
      </c>
      <c r="U404">
        <v>6.43</v>
      </c>
      <c r="V404">
        <v>288.35000000000002</v>
      </c>
    </row>
    <row r="405" spans="1:22" x14ac:dyDescent="0.25">
      <c r="A405" s="40">
        <v>44022</v>
      </c>
      <c r="B405" s="21">
        <v>3146.75</v>
      </c>
      <c r="C405" s="21">
        <v>3296.22</v>
      </c>
      <c r="D405" s="21">
        <v>100031.8</v>
      </c>
      <c r="E405" s="21">
        <v>1.1299999999999999</v>
      </c>
      <c r="F405" s="21">
        <v>5.3254000000000001</v>
      </c>
      <c r="G405" s="21">
        <v>7.0019</v>
      </c>
      <c r="H405" s="21">
        <v>0.64600000000000002</v>
      </c>
      <c r="I405" s="21">
        <v>4.08</v>
      </c>
      <c r="J405" s="21">
        <v>5.5600000000000005</v>
      </c>
      <c r="K405" s="21">
        <v>0.70189999999999997</v>
      </c>
      <c r="L405" s="21">
        <v>3.44</v>
      </c>
      <c r="M405" s="21">
        <v>42.59</v>
      </c>
      <c r="N405" s="21">
        <v>1798.7</v>
      </c>
      <c r="O405" s="21">
        <v>3146.75</v>
      </c>
      <c r="P405" s="21">
        <v>103070</v>
      </c>
      <c r="Q405" s="21">
        <v>10836.33</v>
      </c>
      <c r="R405" s="21">
        <v>25727.41</v>
      </c>
      <c r="S405" s="21">
        <v>-0.46500000000000002</v>
      </c>
      <c r="T405">
        <v>3.9298999999999999</v>
      </c>
      <c r="U405">
        <v>6.37</v>
      </c>
      <c r="V405">
        <v>293.8</v>
      </c>
    </row>
    <row r="406" spans="1:22" x14ac:dyDescent="0.25">
      <c r="A406" s="40">
        <v>44025</v>
      </c>
      <c r="B406" s="21">
        <v>3117.5</v>
      </c>
      <c r="C406" s="21">
        <v>3350</v>
      </c>
      <c r="D406" s="21">
        <v>98697.1</v>
      </c>
      <c r="E406" s="21">
        <v>1.1344000000000001</v>
      </c>
      <c r="F406" s="21">
        <v>5.4061000000000003</v>
      </c>
      <c r="G406" s="21">
        <v>6.9973999999999998</v>
      </c>
      <c r="H406" s="21">
        <v>0.61899999999999999</v>
      </c>
      <c r="I406" s="21">
        <v>4.1100000000000003</v>
      </c>
      <c r="J406" s="21">
        <v>5.57</v>
      </c>
      <c r="K406" s="21">
        <v>0.66</v>
      </c>
      <c r="L406" s="21">
        <v>3.4653</v>
      </c>
      <c r="M406" s="21">
        <v>42.21</v>
      </c>
      <c r="N406" s="21">
        <v>1802.76</v>
      </c>
      <c r="O406" s="21">
        <v>3117.5</v>
      </c>
      <c r="P406" s="21">
        <v>101660</v>
      </c>
      <c r="Q406" s="21">
        <v>10602.21</v>
      </c>
      <c r="R406" s="21">
        <v>25772.12</v>
      </c>
      <c r="S406" s="21">
        <v>-0.41699999999999998</v>
      </c>
      <c r="T406">
        <v>3.9557000000000002</v>
      </c>
      <c r="U406">
        <v>6.39</v>
      </c>
      <c r="V406">
        <v>299.2</v>
      </c>
    </row>
    <row r="407" spans="1:22" x14ac:dyDescent="0.25">
      <c r="A407" s="40">
        <v>44026</v>
      </c>
      <c r="B407" s="21">
        <v>3151.75</v>
      </c>
      <c r="C407" s="21">
        <v>3321.39</v>
      </c>
      <c r="D407" s="21">
        <v>100440.2</v>
      </c>
      <c r="E407" s="21">
        <v>1.1400000000000001</v>
      </c>
      <c r="F407" s="21">
        <v>5.3685</v>
      </c>
      <c r="G407" s="21">
        <v>7.0057999999999998</v>
      </c>
      <c r="H407" s="21">
        <v>0.624</v>
      </c>
      <c r="I407" s="21">
        <v>4.09</v>
      </c>
      <c r="J407" s="21">
        <v>5.58</v>
      </c>
      <c r="K407" s="21">
        <v>0.64</v>
      </c>
      <c r="L407" s="21">
        <v>3.4832999999999998</v>
      </c>
      <c r="M407" s="21">
        <v>42.4</v>
      </c>
      <c r="N407" s="21">
        <v>1809.36</v>
      </c>
      <c r="O407" s="21">
        <v>3151.75</v>
      </c>
      <c r="P407" s="21">
        <v>103422</v>
      </c>
      <c r="Q407" s="21">
        <v>10689.52</v>
      </c>
      <c r="R407" s="21">
        <v>25477.89</v>
      </c>
      <c r="S407" s="21">
        <v>-0.44700000000000001</v>
      </c>
      <c r="T407">
        <v>3.9853000000000001</v>
      </c>
      <c r="U407">
        <v>6.42</v>
      </c>
      <c r="V407">
        <v>297.64999999999998</v>
      </c>
    </row>
    <row r="408" spans="1:22" x14ac:dyDescent="0.25">
      <c r="A408" s="40">
        <v>44027</v>
      </c>
      <c r="B408" s="21">
        <v>3186</v>
      </c>
      <c r="C408" s="21">
        <v>3378.21</v>
      </c>
      <c r="D408" s="21">
        <v>101790.5</v>
      </c>
      <c r="E408" s="21">
        <v>1.1412</v>
      </c>
      <c r="F408" s="21">
        <v>5.3704999999999998</v>
      </c>
      <c r="G408" s="21">
        <v>6.9889000000000001</v>
      </c>
      <c r="H408" s="21">
        <v>0.63100000000000001</v>
      </c>
      <c r="I408" s="21">
        <v>4.16</v>
      </c>
      <c r="J408" s="21">
        <v>5.61</v>
      </c>
      <c r="K408" s="21">
        <v>0.66</v>
      </c>
      <c r="L408" s="21">
        <v>3.4699999999999998</v>
      </c>
      <c r="M408" s="21">
        <v>42.85</v>
      </c>
      <c r="N408" s="21">
        <v>1810.29</v>
      </c>
      <c r="O408" s="21">
        <v>3186</v>
      </c>
      <c r="P408" s="21">
        <v>104973</v>
      </c>
      <c r="Q408" s="21">
        <v>10701.68</v>
      </c>
      <c r="R408" s="21">
        <v>25481.58</v>
      </c>
      <c r="S408" s="21">
        <v>-0.44400000000000001</v>
      </c>
      <c r="T408">
        <v>3.98</v>
      </c>
      <c r="U408">
        <v>6.42</v>
      </c>
      <c r="V408">
        <v>292.85000000000002</v>
      </c>
    </row>
    <row r="409" spans="1:22" x14ac:dyDescent="0.25">
      <c r="A409" s="40">
        <v>44028</v>
      </c>
      <c r="B409" s="21">
        <v>3161</v>
      </c>
      <c r="C409" s="21">
        <v>3365.35</v>
      </c>
      <c r="D409" s="21">
        <v>100553.3</v>
      </c>
      <c r="E409" s="21">
        <v>1.1384000000000001</v>
      </c>
      <c r="F409" s="21">
        <v>5.3315000000000001</v>
      </c>
      <c r="G409" s="21">
        <v>6.9901999999999997</v>
      </c>
      <c r="H409" s="21">
        <v>0.61799999999999999</v>
      </c>
      <c r="I409" s="21">
        <v>4.12</v>
      </c>
      <c r="J409" s="21">
        <v>5.6</v>
      </c>
      <c r="K409" s="21">
        <v>0.71</v>
      </c>
      <c r="L409" s="21">
        <v>3.44</v>
      </c>
      <c r="M409" s="21">
        <v>42.59</v>
      </c>
      <c r="N409" s="21">
        <v>1797.16</v>
      </c>
      <c r="O409" s="21">
        <v>3161</v>
      </c>
      <c r="P409" s="21">
        <v>103673</v>
      </c>
      <c r="Q409" s="21">
        <v>10626.46</v>
      </c>
      <c r="R409" s="21">
        <v>24970.69</v>
      </c>
      <c r="S409" s="21">
        <v>-0.46500000000000002</v>
      </c>
      <c r="T409">
        <v>3.9544000000000001</v>
      </c>
      <c r="U409">
        <v>6.42</v>
      </c>
      <c r="V409">
        <v>294.2</v>
      </c>
    </row>
    <row r="410" spans="1:22" x14ac:dyDescent="0.25">
      <c r="A410" s="40">
        <v>44029</v>
      </c>
      <c r="B410" s="21">
        <v>3180.5</v>
      </c>
      <c r="C410" s="21">
        <v>3365.6</v>
      </c>
      <c r="D410" s="21">
        <v>102888.3</v>
      </c>
      <c r="E410" s="21">
        <v>1.1428</v>
      </c>
      <c r="F410" s="21">
        <v>5.3861999999999997</v>
      </c>
      <c r="G410" s="21">
        <v>6.9923999999999999</v>
      </c>
      <c r="H410" s="21">
        <v>0.627</v>
      </c>
      <c r="I410" s="21">
        <v>4.03</v>
      </c>
      <c r="J410" s="21">
        <v>5.49</v>
      </c>
      <c r="K410" s="21">
        <v>0.69610000000000005</v>
      </c>
      <c r="L410" s="21">
        <v>3.3563000000000001</v>
      </c>
      <c r="M410" s="21">
        <v>42.6</v>
      </c>
      <c r="N410" s="21">
        <v>1810.42</v>
      </c>
      <c r="O410" s="21">
        <v>3180.5</v>
      </c>
      <c r="P410" s="21">
        <v>106076</v>
      </c>
      <c r="Q410" s="21">
        <v>10645.22</v>
      </c>
      <c r="R410" s="21">
        <v>25089.17</v>
      </c>
      <c r="S410" s="21">
        <v>-0.44700000000000001</v>
      </c>
      <c r="T410">
        <v>3.86</v>
      </c>
      <c r="U410">
        <v>6.29</v>
      </c>
      <c r="V410">
        <v>294.55</v>
      </c>
    </row>
    <row r="411" spans="1:22" x14ac:dyDescent="0.25">
      <c r="A411" s="40">
        <v>44032</v>
      </c>
      <c r="B411" s="21">
        <v>3212.75</v>
      </c>
      <c r="C411" s="21">
        <v>3388.34</v>
      </c>
      <c r="D411" s="21">
        <v>104426.4</v>
      </c>
      <c r="E411" s="21">
        <v>1.1448</v>
      </c>
      <c r="F411" s="21">
        <v>5.3334999999999999</v>
      </c>
      <c r="G411" s="21">
        <v>6.9836</v>
      </c>
      <c r="H411" s="21">
        <v>0.61199999999999999</v>
      </c>
      <c r="I411" s="21">
        <v>4.01</v>
      </c>
      <c r="J411" s="21">
        <v>5.49</v>
      </c>
      <c r="K411" s="21">
        <v>0.73</v>
      </c>
      <c r="L411" s="21">
        <v>3.37</v>
      </c>
      <c r="M411" s="21">
        <v>42.73</v>
      </c>
      <c r="N411" s="21">
        <v>1817.77</v>
      </c>
      <c r="O411" s="21">
        <v>3212.75</v>
      </c>
      <c r="P411" s="21">
        <v>107459</v>
      </c>
      <c r="Q411" s="21">
        <v>10952.08</v>
      </c>
      <c r="R411" s="21">
        <v>25057.99</v>
      </c>
      <c r="S411" s="21">
        <v>-0.46</v>
      </c>
      <c r="T411">
        <v>3.87</v>
      </c>
      <c r="U411">
        <v>6.31</v>
      </c>
      <c r="V411">
        <v>296.05</v>
      </c>
    </row>
    <row r="412" spans="1:22" x14ac:dyDescent="0.25">
      <c r="A412" s="40">
        <v>44033</v>
      </c>
      <c r="B412" s="21">
        <v>3216.75</v>
      </c>
      <c r="C412" s="21">
        <v>3405.35</v>
      </c>
      <c r="D412" s="21">
        <v>104309.7</v>
      </c>
      <c r="E412" s="21">
        <v>1.1527000000000001</v>
      </c>
      <c r="F412" s="21">
        <v>5.1733000000000002</v>
      </c>
      <c r="G412" s="21">
        <v>6.9810999999999996</v>
      </c>
      <c r="H412" s="21">
        <v>0.60199999999999998</v>
      </c>
      <c r="I412" s="21">
        <v>4.07</v>
      </c>
      <c r="J412" s="21">
        <v>5.51</v>
      </c>
      <c r="K412" s="21">
        <v>0.68640000000000001</v>
      </c>
      <c r="L412" s="21">
        <v>3.3571</v>
      </c>
      <c r="M412" s="21">
        <v>43.21</v>
      </c>
      <c r="N412" s="21">
        <v>1841.91</v>
      </c>
      <c r="O412" s="21">
        <v>3216.75</v>
      </c>
      <c r="P412" s="21">
        <v>107447</v>
      </c>
      <c r="Q412" s="21">
        <v>10833.07</v>
      </c>
      <c r="R412" s="21">
        <v>25635.66</v>
      </c>
      <c r="S412" s="21">
        <v>-0.46</v>
      </c>
      <c r="T412">
        <v>3.8725000000000001</v>
      </c>
      <c r="U412">
        <v>6.32</v>
      </c>
      <c r="V412">
        <v>300.10000000000002</v>
      </c>
    </row>
    <row r="413" spans="1:22" x14ac:dyDescent="0.25">
      <c r="A413" s="40">
        <v>44034</v>
      </c>
      <c r="B413" s="21">
        <v>3232.75</v>
      </c>
      <c r="C413" s="21">
        <v>3370.76</v>
      </c>
      <c r="D413" s="21">
        <v>104289.60000000001</v>
      </c>
      <c r="E413" s="21">
        <v>1.157</v>
      </c>
      <c r="F413" s="21">
        <v>5.1184000000000003</v>
      </c>
      <c r="G413" s="21">
        <v>7.0002000000000004</v>
      </c>
      <c r="H413" s="21">
        <v>0.59899999999999998</v>
      </c>
      <c r="I413" s="21">
        <v>4.07</v>
      </c>
      <c r="J413" s="21">
        <v>5.55</v>
      </c>
      <c r="K413" s="21">
        <v>0.6099</v>
      </c>
      <c r="L413" s="21">
        <v>3.3273000000000001</v>
      </c>
      <c r="M413" s="21">
        <v>43.27</v>
      </c>
      <c r="N413" s="21">
        <v>1871.41</v>
      </c>
      <c r="O413" s="21">
        <v>3232.75</v>
      </c>
      <c r="P413" s="21">
        <v>107352</v>
      </c>
      <c r="Q413" s="21">
        <v>10870.75</v>
      </c>
      <c r="R413" s="21">
        <v>25057.94</v>
      </c>
      <c r="S413" s="21">
        <v>-0.49</v>
      </c>
      <c r="T413">
        <v>3.87</v>
      </c>
      <c r="U413">
        <v>6.39</v>
      </c>
      <c r="V413">
        <v>296.55</v>
      </c>
    </row>
    <row r="414" spans="1:22" x14ac:dyDescent="0.25">
      <c r="A414" s="40">
        <v>44035</v>
      </c>
      <c r="B414" s="21">
        <v>3195</v>
      </c>
      <c r="C414" s="21">
        <v>3371.74</v>
      </c>
      <c r="D414" s="21">
        <v>102293.3</v>
      </c>
      <c r="E414" s="21">
        <v>1.1596</v>
      </c>
      <c r="F414" s="21">
        <v>5.2141999999999999</v>
      </c>
      <c r="G414" s="21">
        <v>7.0041000000000002</v>
      </c>
      <c r="H414" s="21">
        <v>0.57899999999999996</v>
      </c>
      <c r="I414" s="21">
        <v>4.07</v>
      </c>
      <c r="J414" s="21">
        <v>5.58</v>
      </c>
      <c r="K414" s="21">
        <v>0.61</v>
      </c>
      <c r="L414" s="21">
        <v>3.34</v>
      </c>
      <c r="M414" s="21">
        <v>42.79</v>
      </c>
      <c r="N414" s="21">
        <v>1887.44</v>
      </c>
      <c r="O414" s="21">
        <v>3195</v>
      </c>
      <c r="P414" s="21">
        <v>105258</v>
      </c>
      <c r="Q414" s="21">
        <v>10580.59</v>
      </c>
      <c r="R414" s="21">
        <v>25263</v>
      </c>
      <c r="S414" s="21">
        <v>-0.48099999999999998</v>
      </c>
      <c r="T414">
        <v>3.8908</v>
      </c>
      <c r="U414">
        <v>6.43</v>
      </c>
      <c r="V414">
        <v>297.05</v>
      </c>
    </row>
    <row r="415" spans="1:22" x14ac:dyDescent="0.25">
      <c r="A415" s="40">
        <v>44036</v>
      </c>
      <c r="B415" s="21">
        <v>3171.25</v>
      </c>
      <c r="C415" s="21">
        <v>3310.89</v>
      </c>
      <c r="D415" s="21">
        <v>102381.6</v>
      </c>
      <c r="E415" s="21">
        <v>1.1656</v>
      </c>
      <c r="F415" s="21">
        <v>5.2324000000000002</v>
      </c>
      <c r="G415" s="21">
        <v>7.0183999999999997</v>
      </c>
      <c r="H415" s="21">
        <v>0.59</v>
      </c>
      <c r="I415" s="21">
        <v>3.85</v>
      </c>
      <c r="J415" s="21">
        <v>5.43</v>
      </c>
      <c r="K415" s="21">
        <v>0.65769999999999995</v>
      </c>
      <c r="L415" s="21">
        <v>3.3197000000000001</v>
      </c>
      <c r="M415" s="21">
        <v>43.29</v>
      </c>
      <c r="N415" s="21">
        <v>1902.02</v>
      </c>
      <c r="O415" s="21">
        <v>3171.25</v>
      </c>
      <c r="P415" s="21">
        <v>105189</v>
      </c>
      <c r="Q415" s="21">
        <v>10483.129999999999</v>
      </c>
      <c r="R415" s="21">
        <v>24705.33</v>
      </c>
      <c r="S415" s="21">
        <v>-0.44800000000000001</v>
      </c>
      <c r="T415">
        <v>3.84</v>
      </c>
      <c r="U415">
        <v>6.33</v>
      </c>
      <c r="V415">
        <v>293.10000000000002</v>
      </c>
    </row>
    <row r="416" spans="1:22" x14ac:dyDescent="0.25">
      <c r="A416" s="40">
        <v>44039</v>
      </c>
      <c r="B416" s="21">
        <v>3199</v>
      </c>
      <c r="C416" s="21">
        <v>3302.84</v>
      </c>
      <c r="D416" s="21">
        <v>104477.1</v>
      </c>
      <c r="E416" s="21">
        <v>1.1752</v>
      </c>
      <c r="F416" s="21">
        <v>5.1505999999999998</v>
      </c>
      <c r="G416" s="21">
        <v>6.9963999999999995</v>
      </c>
      <c r="H416" s="21">
        <v>0.61599999999999999</v>
      </c>
      <c r="I416" s="21">
        <v>3.7800000000000002</v>
      </c>
      <c r="J416" s="21">
        <v>5.34</v>
      </c>
      <c r="K416" s="21">
        <v>0.56559999999999999</v>
      </c>
      <c r="L416" s="21">
        <v>3.25</v>
      </c>
      <c r="M416" s="21">
        <v>43.69</v>
      </c>
      <c r="N416" s="21">
        <v>1942.24</v>
      </c>
      <c r="O416" s="21">
        <v>3199</v>
      </c>
      <c r="P416" s="21">
        <v>107270</v>
      </c>
      <c r="Q416" s="21">
        <v>10674.38</v>
      </c>
      <c r="R416" s="21">
        <v>24603.26</v>
      </c>
      <c r="S416" s="21">
        <v>-0.49099999999999999</v>
      </c>
      <c r="T416">
        <v>3.8</v>
      </c>
      <c r="U416">
        <v>6.26</v>
      </c>
      <c r="V416">
        <v>294.5</v>
      </c>
    </row>
    <row r="417" spans="1:22" x14ac:dyDescent="0.25">
      <c r="A417" s="40">
        <v>44040</v>
      </c>
      <c r="B417" s="21">
        <v>3181</v>
      </c>
      <c r="C417" s="21">
        <v>3303.56</v>
      </c>
      <c r="D417" s="21">
        <v>104109.1</v>
      </c>
      <c r="E417" s="21">
        <v>1.1716</v>
      </c>
      <c r="F417" s="21">
        <v>5.157</v>
      </c>
      <c r="G417" s="21">
        <v>7.0007999999999999</v>
      </c>
      <c r="H417" s="21">
        <v>0.57999999999999996</v>
      </c>
      <c r="I417" s="21">
        <v>3.8</v>
      </c>
      <c r="J417" s="21">
        <v>5.36</v>
      </c>
      <c r="K417" s="21">
        <v>0.57999999999999996</v>
      </c>
      <c r="L417" s="21">
        <v>3.2791999999999999</v>
      </c>
      <c r="M417" s="21">
        <v>43.41</v>
      </c>
      <c r="N417" s="21">
        <v>1958.43</v>
      </c>
      <c r="O417" s="21">
        <v>3181</v>
      </c>
      <c r="P417" s="21">
        <v>106720</v>
      </c>
      <c r="Q417" s="21">
        <v>10532.5</v>
      </c>
      <c r="R417" s="21">
        <v>24772.76</v>
      </c>
      <c r="S417" s="21">
        <v>-0.50800000000000001</v>
      </c>
      <c r="T417">
        <v>3.8176999999999999</v>
      </c>
      <c r="U417">
        <v>6.27</v>
      </c>
      <c r="V417">
        <v>296.5</v>
      </c>
    </row>
    <row r="418" spans="1:22" x14ac:dyDescent="0.25">
      <c r="A418" s="40">
        <v>44041</v>
      </c>
      <c r="B418" s="21">
        <v>3220</v>
      </c>
      <c r="C418" s="21">
        <v>3300.16</v>
      </c>
      <c r="D418" s="21">
        <v>105605.2</v>
      </c>
      <c r="E418" s="21">
        <v>1.1792</v>
      </c>
      <c r="F418" s="21">
        <v>5.1695000000000002</v>
      </c>
      <c r="G418" s="21">
        <v>7.0015999999999998</v>
      </c>
      <c r="H418" s="21">
        <v>0.57599999999999996</v>
      </c>
      <c r="I418" s="21">
        <v>3.8</v>
      </c>
      <c r="J418" s="21">
        <v>5.38</v>
      </c>
      <c r="K418" s="21">
        <v>0.61</v>
      </c>
      <c r="L418" s="21">
        <v>3.2818999999999998</v>
      </c>
      <c r="M418" s="21">
        <v>43.66</v>
      </c>
      <c r="N418" s="21">
        <v>1970.79</v>
      </c>
      <c r="O418" s="21">
        <v>3220</v>
      </c>
      <c r="P418" s="21">
        <v>108278</v>
      </c>
      <c r="Q418" s="21">
        <v>10662.98</v>
      </c>
      <c r="R418" s="21">
        <v>24883.14</v>
      </c>
      <c r="S418" s="21">
        <v>-0.498</v>
      </c>
      <c r="T418">
        <v>3.8001</v>
      </c>
      <c r="U418">
        <v>6.29</v>
      </c>
      <c r="V418">
        <v>296.7</v>
      </c>
    </row>
    <row r="419" spans="1:22" x14ac:dyDescent="0.25">
      <c r="A419" s="40">
        <v>44042</v>
      </c>
      <c r="B419" s="21">
        <v>3203.5</v>
      </c>
      <c r="C419" s="21">
        <v>3208.2</v>
      </c>
      <c r="D419" s="21">
        <v>105008.7</v>
      </c>
      <c r="E419" s="21">
        <v>1.1847000000000001</v>
      </c>
      <c r="F419" s="21">
        <v>5.1551999999999998</v>
      </c>
      <c r="G419" s="21">
        <v>7.0087999999999999</v>
      </c>
      <c r="H419" s="21">
        <v>0.54800000000000004</v>
      </c>
      <c r="I419" s="21">
        <v>3.65</v>
      </c>
      <c r="J419" s="21">
        <v>5.2</v>
      </c>
      <c r="K419" s="21">
        <v>0.56000000000000005</v>
      </c>
      <c r="L419" s="21">
        <v>3.1695000000000002</v>
      </c>
      <c r="M419" s="21">
        <v>42.82</v>
      </c>
      <c r="N419" s="21">
        <v>1956.64</v>
      </c>
      <c r="O419" s="21">
        <v>3203.5</v>
      </c>
      <c r="P419" s="21">
        <v>107593</v>
      </c>
      <c r="Q419" s="21">
        <v>10715.51</v>
      </c>
      <c r="R419" s="21">
        <v>24710.59</v>
      </c>
      <c r="S419" s="21">
        <v>-0.54200000000000004</v>
      </c>
      <c r="T419">
        <v>3.7069000000000001</v>
      </c>
      <c r="U419">
        <v>6.11</v>
      </c>
      <c r="V419">
        <v>296.45</v>
      </c>
    </row>
    <row r="420" spans="1:22" x14ac:dyDescent="0.25">
      <c r="A420" s="40">
        <v>44043</v>
      </c>
      <c r="B420" s="21">
        <v>3220.25</v>
      </c>
      <c r="C420" s="21">
        <v>3174.32</v>
      </c>
      <c r="D420" s="21">
        <v>102912.2</v>
      </c>
      <c r="E420" s="21">
        <v>1.1778</v>
      </c>
      <c r="F420" s="21">
        <v>5.2210000000000001</v>
      </c>
      <c r="G420" s="21">
        <v>6.9752000000000001</v>
      </c>
      <c r="H420" s="21">
        <v>0.52900000000000003</v>
      </c>
      <c r="I420" s="21">
        <v>3.65</v>
      </c>
      <c r="J420" s="21">
        <v>5.18</v>
      </c>
      <c r="K420" s="21">
        <v>0.56000000000000005</v>
      </c>
      <c r="L420" s="21">
        <v>3.16</v>
      </c>
      <c r="M420" s="21">
        <v>43.17</v>
      </c>
      <c r="N420" s="21">
        <v>1975.86</v>
      </c>
      <c r="O420" s="21">
        <v>3220.25</v>
      </c>
      <c r="P420" s="21">
        <v>105483</v>
      </c>
      <c r="Q420" s="21">
        <v>10905.88</v>
      </c>
      <c r="R420" s="21">
        <v>24595.35</v>
      </c>
      <c r="S420" s="21">
        <v>-0.52400000000000002</v>
      </c>
      <c r="T420">
        <v>3.7025000000000001</v>
      </c>
      <c r="U420">
        <v>6.07</v>
      </c>
      <c r="V420">
        <v>292.85000000000002</v>
      </c>
    </row>
    <row r="421" spans="1:22" x14ac:dyDescent="0.25">
      <c r="A421" s="40">
        <v>44046</v>
      </c>
      <c r="B421" s="21">
        <v>3247</v>
      </c>
      <c r="C421" s="21">
        <v>3248.28</v>
      </c>
      <c r="D421" s="21">
        <v>102830</v>
      </c>
      <c r="E421" s="21">
        <v>1.1761999999999999</v>
      </c>
      <c r="F421" s="21">
        <v>5.3220000000000001</v>
      </c>
      <c r="G421" s="21">
        <v>6.9809000000000001</v>
      </c>
      <c r="H421" s="21">
        <v>0.55600000000000005</v>
      </c>
      <c r="I421" s="21">
        <v>3.65</v>
      </c>
      <c r="J421" s="21">
        <v>5.18</v>
      </c>
      <c r="K421" s="21">
        <v>0.56799999999999995</v>
      </c>
      <c r="L421" s="21">
        <v>3.14</v>
      </c>
      <c r="M421" s="21">
        <v>44.1</v>
      </c>
      <c r="N421" s="21">
        <v>1976.98</v>
      </c>
      <c r="O421" s="21">
        <v>3247</v>
      </c>
      <c r="P421" s="21">
        <v>105466</v>
      </c>
      <c r="Q421" s="21">
        <v>11055.08</v>
      </c>
      <c r="R421" s="21">
        <v>24458.13</v>
      </c>
      <c r="S421" s="21">
        <v>-0.52300000000000002</v>
      </c>
      <c r="T421">
        <v>3.68</v>
      </c>
      <c r="U421">
        <v>6.06</v>
      </c>
      <c r="V421">
        <v>297.45</v>
      </c>
    </row>
    <row r="422" spans="1:22" x14ac:dyDescent="0.25">
      <c r="A422" s="40">
        <v>44047</v>
      </c>
      <c r="B422" s="21">
        <v>3256</v>
      </c>
      <c r="C422" s="21">
        <v>3254.29</v>
      </c>
      <c r="D422" s="21">
        <v>101215.9</v>
      </c>
      <c r="E422" s="21">
        <v>1.1802999999999999</v>
      </c>
      <c r="F422" s="21">
        <v>5.2865000000000002</v>
      </c>
      <c r="G422" s="21">
        <v>6.9733999999999998</v>
      </c>
      <c r="H422" s="21">
        <v>0.50800000000000001</v>
      </c>
      <c r="I422" s="21">
        <v>3.76</v>
      </c>
      <c r="J422" s="21">
        <v>5.28</v>
      </c>
      <c r="K422" s="21">
        <v>0.58389999999999997</v>
      </c>
      <c r="L422" s="21">
        <v>3.18</v>
      </c>
      <c r="M422" s="21">
        <v>44.42</v>
      </c>
      <c r="N422" s="21">
        <v>2019.21</v>
      </c>
      <c r="O422" s="21">
        <v>3256</v>
      </c>
      <c r="P422" s="21">
        <v>103903</v>
      </c>
      <c r="Q422" s="21">
        <v>11096.54</v>
      </c>
      <c r="R422" s="21">
        <v>24946.63</v>
      </c>
      <c r="S422" s="21">
        <v>-0.55300000000000005</v>
      </c>
      <c r="T422">
        <v>3.73</v>
      </c>
      <c r="U422">
        <v>6.18</v>
      </c>
      <c r="V422">
        <v>296.35000000000002</v>
      </c>
    </row>
    <row r="423" spans="1:22" x14ac:dyDescent="0.25">
      <c r="A423" s="40">
        <v>44048</v>
      </c>
      <c r="B423" s="21">
        <v>3274.25</v>
      </c>
      <c r="C423" s="21">
        <v>3268.38</v>
      </c>
      <c r="D423" s="21">
        <v>102801.8</v>
      </c>
      <c r="E423" s="21">
        <v>1.1862999999999999</v>
      </c>
      <c r="F423" s="21">
        <v>5.2935999999999996</v>
      </c>
      <c r="G423" s="21">
        <v>6.9366000000000003</v>
      </c>
      <c r="H423" s="21">
        <v>0.54900000000000004</v>
      </c>
      <c r="I423" s="21">
        <v>3.81</v>
      </c>
      <c r="J423" s="21">
        <v>5.37</v>
      </c>
      <c r="K423" s="21">
        <v>0.59</v>
      </c>
      <c r="L423" s="21">
        <v>3.2349999999999999</v>
      </c>
      <c r="M423" s="21">
        <v>44.77</v>
      </c>
      <c r="N423" s="21">
        <v>2038.12</v>
      </c>
      <c r="O423" s="21">
        <v>3274.25</v>
      </c>
      <c r="P423" s="21">
        <v>105561</v>
      </c>
      <c r="Q423" s="21">
        <v>11125.44</v>
      </c>
      <c r="R423" s="21">
        <v>25102.54</v>
      </c>
      <c r="S423" s="21">
        <v>-0.50600000000000001</v>
      </c>
      <c r="T423">
        <v>3.7848000000000002</v>
      </c>
      <c r="U423">
        <v>6.27</v>
      </c>
      <c r="V423">
        <v>298.05</v>
      </c>
    </row>
    <row r="424" spans="1:22" x14ac:dyDescent="0.25">
      <c r="A424" s="40">
        <v>44049</v>
      </c>
      <c r="B424" s="21">
        <v>3301.5</v>
      </c>
      <c r="C424" s="21">
        <v>3240.39</v>
      </c>
      <c r="D424" s="21">
        <v>104125.6</v>
      </c>
      <c r="E424" s="21">
        <v>1.1877</v>
      </c>
      <c r="F424" s="21">
        <v>5.3324999999999996</v>
      </c>
      <c r="G424" s="21">
        <v>6.9535</v>
      </c>
      <c r="H424" s="21">
        <v>0.53700000000000003</v>
      </c>
      <c r="I424" s="21">
        <v>3.64</v>
      </c>
      <c r="J424" s="21">
        <v>5.25</v>
      </c>
      <c r="K424" s="21">
        <v>0.4123</v>
      </c>
      <c r="L424" s="21">
        <v>3.1974999999999998</v>
      </c>
      <c r="M424" s="21">
        <v>44.82</v>
      </c>
      <c r="N424" s="21">
        <v>2063.54</v>
      </c>
      <c r="O424" s="21">
        <v>3301.5</v>
      </c>
      <c r="P424" s="21">
        <v>106571</v>
      </c>
      <c r="Q424" s="21">
        <v>11267.08</v>
      </c>
      <c r="R424" s="21">
        <v>24930.58</v>
      </c>
      <c r="S424" s="21">
        <v>-0.53100000000000003</v>
      </c>
      <c r="T424">
        <v>3.7662</v>
      </c>
      <c r="U424">
        <v>6.2</v>
      </c>
      <c r="V424">
        <v>298.05</v>
      </c>
    </row>
    <row r="425" spans="1:22" x14ac:dyDescent="0.25">
      <c r="A425" s="40">
        <v>44050</v>
      </c>
      <c r="B425" s="21">
        <v>3299.5</v>
      </c>
      <c r="C425" s="21">
        <v>3252.65</v>
      </c>
      <c r="D425" s="21">
        <v>102775.5</v>
      </c>
      <c r="E425" s="21">
        <v>1.1787000000000001</v>
      </c>
      <c r="F425" s="21">
        <v>5.4383999999999997</v>
      </c>
      <c r="G425" s="21">
        <v>6.968</v>
      </c>
      <c r="H425" s="21">
        <v>0.56499999999999995</v>
      </c>
      <c r="I425" s="21">
        <v>3.76</v>
      </c>
      <c r="J425" s="21">
        <v>5.4</v>
      </c>
      <c r="K425" s="21">
        <v>0.41</v>
      </c>
      <c r="L425" s="21">
        <v>3.24</v>
      </c>
      <c r="M425" s="21">
        <v>44.12</v>
      </c>
      <c r="N425" s="21">
        <v>2035.55</v>
      </c>
      <c r="O425" s="21">
        <v>3299.5</v>
      </c>
      <c r="P425" s="21">
        <v>105199</v>
      </c>
      <c r="Q425" s="21">
        <v>11139.39</v>
      </c>
      <c r="R425" s="21">
        <v>24531.62</v>
      </c>
      <c r="S425" s="21">
        <v>-0.50900000000000001</v>
      </c>
      <c r="T425">
        <v>3.8653</v>
      </c>
      <c r="U425">
        <v>6.35</v>
      </c>
      <c r="V425">
        <v>286.35000000000002</v>
      </c>
    </row>
    <row r="426" spans="1:22" x14ac:dyDescent="0.25">
      <c r="A426" s="40">
        <v>44053</v>
      </c>
      <c r="B426" s="21">
        <v>3309.25</v>
      </c>
      <c r="C426" s="21">
        <v>3259.71</v>
      </c>
      <c r="D426" s="21">
        <v>103444.5</v>
      </c>
      <c r="E426" s="21">
        <v>1.1738</v>
      </c>
      <c r="F426" s="21">
        <v>5.4813000000000001</v>
      </c>
      <c r="G426" s="21">
        <v>6.9619</v>
      </c>
      <c r="H426" s="21">
        <v>0.57699999999999996</v>
      </c>
      <c r="I426" s="21">
        <v>3.81</v>
      </c>
      <c r="J426" s="21">
        <v>5.48</v>
      </c>
      <c r="K426" s="21">
        <v>0.41</v>
      </c>
      <c r="L426" s="21">
        <v>3.32</v>
      </c>
      <c r="M426" s="21">
        <v>44.54</v>
      </c>
      <c r="N426" s="21">
        <v>2027.34</v>
      </c>
      <c r="O426" s="21">
        <v>3309.25</v>
      </c>
      <c r="P426" s="21">
        <v>106057</v>
      </c>
      <c r="Q426" s="21">
        <v>11085.17</v>
      </c>
      <c r="R426" s="21">
        <v>24377.43</v>
      </c>
      <c r="S426" s="21">
        <v>-0.52600000000000002</v>
      </c>
      <c r="T426">
        <v>3.93</v>
      </c>
      <c r="U426">
        <v>6.44</v>
      </c>
      <c r="V426">
        <v>292.85000000000002</v>
      </c>
    </row>
    <row r="427" spans="1:22" x14ac:dyDescent="0.25">
      <c r="A427" s="40">
        <v>44054</v>
      </c>
      <c r="B427" s="21">
        <v>3289.25</v>
      </c>
      <c r="C427" s="21">
        <v>3332.12</v>
      </c>
      <c r="D427" s="21">
        <v>102174.39999999999</v>
      </c>
      <c r="E427" s="21">
        <v>1.1739999999999999</v>
      </c>
      <c r="F427" s="21">
        <v>5.3812999999999995</v>
      </c>
      <c r="G427" s="21">
        <v>6.9462999999999999</v>
      </c>
      <c r="H427" s="21">
        <v>0.64200000000000002</v>
      </c>
      <c r="I427" s="21">
        <v>3.81</v>
      </c>
      <c r="J427" s="21">
        <v>5.5600000000000005</v>
      </c>
      <c r="K427" s="21">
        <v>0.40400000000000003</v>
      </c>
      <c r="L427" s="21">
        <v>3.3742000000000001</v>
      </c>
      <c r="M427" s="21">
        <v>44.25</v>
      </c>
      <c r="N427" s="21">
        <v>1911.89</v>
      </c>
      <c r="O427" s="21">
        <v>3289.25</v>
      </c>
      <c r="P427" s="21">
        <v>104827</v>
      </c>
      <c r="Q427" s="21">
        <v>10876.08</v>
      </c>
      <c r="R427" s="21">
        <v>24890.68</v>
      </c>
      <c r="S427" s="21">
        <v>-0.47799999999999998</v>
      </c>
      <c r="T427">
        <v>3.9412000000000003</v>
      </c>
      <c r="U427">
        <v>6.54</v>
      </c>
      <c r="V427">
        <v>294.14999999999998</v>
      </c>
    </row>
    <row r="428" spans="1:22" x14ac:dyDescent="0.25">
      <c r="A428" s="40">
        <v>44055</v>
      </c>
      <c r="B428" s="21">
        <v>3328.5</v>
      </c>
      <c r="C428" s="21">
        <v>3363.18</v>
      </c>
      <c r="D428" s="21">
        <v>102117.8</v>
      </c>
      <c r="E428" s="21">
        <v>1.1783999999999999</v>
      </c>
      <c r="F428" s="21">
        <v>5.4306999999999999</v>
      </c>
      <c r="G428" s="21">
        <v>6.9371999999999998</v>
      </c>
      <c r="H428" s="21">
        <v>0.67600000000000005</v>
      </c>
      <c r="I428" s="21">
        <v>3.95</v>
      </c>
      <c r="J428" s="21">
        <v>5.71</v>
      </c>
      <c r="K428" s="21">
        <v>0.48820000000000002</v>
      </c>
      <c r="L428" s="21">
        <v>3.44</v>
      </c>
      <c r="M428" s="21">
        <v>45.05</v>
      </c>
      <c r="N428" s="21">
        <v>1915.83</v>
      </c>
      <c r="O428" s="21">
        <v>3328.5</v>
      </c>
      <c r="P428" s="21">
        <v>104915</v>
      </c>
      <c r="Q428" s="21">
        <v>11157.72</v>
      </c>
      <c r="R428" s="21">
        <v>25244.02</v>
      </c>
      <c r="S428" s="21">
        <v>-0.44700000000000001</v>
      </c>
      <c r="T428">
        <v>3.98</v>
      </c>
      <c r="U428">
        <v>6.71</v>
      </c>
      <c r="V428">
        <v>295.5</v>
      </c>
    </row>
    <row r="429" spans="1:22" x14ac:dyDescent="0.25">
      <c r="A429" s="40">
        <v>44056</v>
      </c>
      <c r="B429" s="21">
        <v>3325.5</v>
      </c>
      <c r="C429" s="21">
        <v>3342.85</v>
      </c>
      <c r="D429" s="21">
        <v>100460.6</v>
      </c>
      <c r="E429" s="21">
        <v>1.1814</v>
      </c>
      <c r="F429" s="21">
        <v>5.3701999999999996</v>
      </c>
      <c r="G429" s="21">
        <v>6.9451000000000001</v>
      </c>
      <c r="H429" s="21">
        <v>0.72199999999999998</v>
      </c>
      <c r="I429" s="21">
        <v>4</v>
      </c>
      <c r="J429" s="21">
        <v>5.82</v>
      </c>
      <c r="K429" s="21">
        <v>0.49</v>
      </c>
      <c r="L429" s="21">
        <v>3.51</v>
      </c>
      <c r="M429" s="21">
        <v>44.81</v>
      </c>
      <c r="N429" s="21">
        <v>1953.71</v>
      </c>
      <c r="O429" s="21">
        <v>3325.5</v>
      </c>
      <c r="P429" s="21">
        <v>103038</v>
      </c>
      <c r="Q429" s="21">
        <v>11178.37</v>
      </c>
      <c r="R429" s="21">
        <v>25230.67</v>
      </c>
      <c r="S429" s="21">
        <v>-0.41199999999999998</v>
      </c>
      <c r="T429">
        <v>4.0401999999999996</v>
      </c>
      <c r="U429">
        <v>6.85</v>
      </c>
      <c r="V429">
        <v>287.95</v>
      </c>
    </row>
    <row r="430" spans="1:22" x14ac:dyDescent="0.25">
      <c r="A430" s="40">
        <v>44057</v>
      </c>
      <c r="B430" s="21">
        <v>3319</v>
      </c>
      <c r="C430" s="21">
        <v>3305.05</v>
      </c>
      <c r="D430" s="21">
        <v>101353.5</v>
      </c>
      <c r="E430" s="21">
        <v>1.1841999999999999</v>
      </c>
      <c r="F430" s="21">
        <v>5.4230999999999998</v>
      </c>
      <c r="G430" s="21">
        <v>6.9503000000000004</v>
      </c>
      <c r="H430" s="21">
        <v>0.71</v>
      </c>
      <c r="I430" s="21">
        <v>4.01</v>
      </c>
      <c r="J430" s="21">
        <v>5.8100000000000005</v>
      </c>
      <c r="K430" s="21">
        <v>0.46</v>
      </c>
      <c r="L430" s="21">
        <v>3.5221</v>
      </c>
      <c r="M430" s="21">
        <v>44.74</v>
      </c>
      <c r="N430" s="21">
        <v>1945.12</v>
      </c>
      <c r="O430" s="21">
        <v>3319</v>
      </c>
      <c r="P430" s="21">
        <v>104067</v>
      </c>
      <c r="Q430" s="21">
        <v>11164.45</v>
      </c>
      <c r="R430" s="21">
        <v>25183.01</v>
      </c>
      <c r="S430" s="21">
        <v>-0.42099999999999999</v>
      </c>
      <c r="T430">
        <v>4.03</v>
      </c>
      <c r="U430">
        <v>6.83</v>
      </c>
      <c r="V430">
        <v>292.60000000000002</v>
      </c>
    </row>
    <row r="431" spans="1:22" x14ac:dyDescent="0.25">
      <c r="A431" s="40">
        <v>44060</v>
      </c>
      <c r="B431" s="21">
        <v>3336.5</v>
      </c>
      <c r="C431" s="21">
        <v>3305.85</v>
      </c>
      <c r="D431" s="21">
        <v>99595.4</v>
      </c>
      <c r="E431" s="21">
        <v>1.1870000000000001</v>
      </c>
      <c r="F431" s="21">
        <v>5.5111999999999997</v>
      </c>
      <c r="G431" s="21">
        <v>6.9329000000000001</v>
      </c>
      <c r="H431" s="21">
        <v>0.68899999999999995</v>
      </c>
      <c r="I431" s="21">
        <v>4.0599999999999996</v>
      </c>
      <c r="J431" s="21">
        <v>5.95</v>
      </c>
      <c r="K431" s="21">
        <v>0.4632</v>
      </c>
      <c r="L431" s="21">
        <v>3.5234999999999999</v>
      </c>
      <c r="M431" s="21">
        <v>45.38</v>
      </c>
      <c r="N431" s="21">
        <v>1985.3</v>
      </c>
      <c r="O431" s="21">
        <v>3336.5</v>
      </c>
      <c r="P431" s="21">
        <v>102258</v>
      </c>
      <c r="Q431" s="21">
        <v>11288.57</v>
      </c>
      <c r="R431" s="21">
        <v>25347.34</v>
      </c>
      <c r="S431" s="21">
        <v>-0.45100000000000001</v>
      </c>
      <c r="T431">
        <v>4.0061999999999998</v>
      </c>
      <c r="U431">
        <v>6.99</v>
      </c>
      <c r="V431">
        <v>296.75</v>
      </c>
    </row>
    <row r="432" spans="1:22" x14ac:dyDescent="0.25">
      <c r="A432" s="40">
        <v>44061</v>
      </c>
      <c r="B432" s="21">
        <v>3343.75</v>
      </c>
      <c r="C432" s="21">
        <v>3289.64</v>
      </c>
      <c r="D432" s="21">
        <v>102065.4</v>
      </c>
      <c r="E432" s="21">
        <v>1.1931</v>
      </c>
      <c r="F432" s="21">
        <v>5.4679000000000002</v>
      </c>
      <c r="G432" s="21">
        <v>6.9218000000000002</v>
      </c>
      <c r="H432" s="21">
        <v>0.67</v>
      </c>
      <c r="I432" s="21">
        <v>3.88</v>
      </c>
      <c r="J432" s="21">
        <v>5.68</v>
      </c>
      <c r="K432" s="21">
        <v>0.39</v>
      </c>
      <c r="L432" s="21">
        <v>3.3915000000000002</v>
      </c>
      <c r="M432" s="21">
        <v>45.4</v>
      </c>
      <c r="N432" s="21">
        <v>2002.44</v>
      </c>
      <c r="O432" s="21">
        <v>3343.75</v>
      </c>
      <c r="P432" s="21">
        <v>104662</v>
      </c>
      <c r="Q432" s="21">
        <v>11399.03</v>
      </c>
      <c r="R432" s="21">
        <v>25367.38</v>
      </c>
      <c r="S432" s="21">
        <v>-0.46300000000000002</v>
      </c>
      <c r="T432">
        <v>3.8853</v>
      </c>
      <c r="U432">
        <v>6.7</v>
      </c>
      <c r="V432">
        <v>302.45</v>
      </c>
    </row>
    <row r="433" spans="1:22" x14ac:dyDescent="0.25">
      <c r="A433" s="40">
        <v>44062</v>
      </c>
      <c r="B433" s="21">
        <v>3329</v>
      </c>
      <c r="C433" s="21">
        <v>3317.62</v>
      </c>
      <c r="D433" s="21">
        <v>100853.7</v>
      </c>
      <c r="E433" s="21">
        <v>1.1838</v>
      </c>
      <c r="F433" s="21">
        <v>5.5572999999999997</v>
      </c>
      <c r="G433" s="21">
        <v>6.9207000000000001</v>
      </c>
      <c r="H433" s="21">
        <v>0.68200000000000005</v>
      </c>
      <c r="I433" s="21">
        <v>4</v>
      </c>
      <c r="J433" s="21">
        <v>5.83</v>
      </c>
      <c r="K433" s="21">
        <v>0.42780000000000001</v>
      </c>
      <c r="L433" s="21">
        <v>3.4569999999999999</v>
      </c>
      <c r="M433" s="21">
        <v>45.44</v>
      </c>
      <c r="N433" s="21">
        <v>1928.98</v>
      </c>
      <c r="O433" s="21">
        <v>3329</v>
      </c>
      <c r="P433" s="21">
        <v>103261</v>
      </c>
      <c r="Q433" s="21">
        <v>11318.64</v>
      </c>
      <c r="R433" s="21">
        <v>25178.91</v>
      </c>
      <c r="S433" s="21">
        <v>-0.47199999999999998</v>
      </c>
      <c r="T433">
        <v>3.9405999999999999</v>
      </c>
      <c r="U433">
        <v>6.85</v>
      </c>
      <c r="V433">
        <v>306.60000000000002</v>
      </c>
    </row>
    <row r="434" spans="1:22" x14ac:dyDescent="0.25">
      <c r="A434" s="40">
        <v>44063</v>
      </c>
      <c r="B434" s="21">
        <v>3337.5</v>
      </c>
      <c r="C434" s="21">
        <v>3273.98</v>
      </c>
      <c r="D434" s="21">
        <v>101467.9</v>
      </c>
      <c r="E434" s="21">
        <v>1.1859999999999999</v>
      </c>
      <c r="F434" s="21">
        <v>5.5590000000000002</v>
      </c>
      <c r="G434" s="21">
        <v>6.9157999999999999</v>
      </c>
      <c r="H434" s="21">
        <v>0.65200000000000002</v>
      </c>
      <c r="I434" s="21">
        <v>3.99</v>
      </c>
      <c r="J434" s="21">
        <v>5.8</v>
      </c>
      <c r="K434" s="21">
        <v>0.39</v>
      </c>
      <c r="L434" s="21">
        <v>3.4327999999999999</v>
      </c>
      <c r="M434" s="21">
        <v>45.27</v>
      </c>
      <c r="N434" s="21">
        <v>1947.26</v>
      </c>
      <c r="O434" s="21">
        <v>3337.5</v>
      </c>
      <c r="P434" s="21">
        <v>104144</v>
      </c>
      <c r="Q434" s="21">
        <v>11477.05</v>
      </c>
      <c r="R434" s="21">
        <v>24791.39</v>
      </c>
      <c r="S434" s="21">
        <v>-0.496</v>
      </c>
      <c r="T434">
        <v>3.91</v>
      </c>
      <c r="U434">
        <v>6.82</v>
      </c>
      <c r="V434">
        <v>302.64999999999998</v>
      </c>
    </row>
    <row r="435" spans="1:22" x14ac:dyDescent="0.25">
      <c r="A435" s="40">
        <v>44064</v>
      </c>
      <c r="B435" s="21">
        <v>3349.25</v>
      </c>
      <c r="C435" s="21">
        <v>3259.75</v>
      </c>
      <c r="D435" s="21">
        <v>101521.3</v>
      </c>
      <c r="E435" s="21">
        <v>1.1797</v>
      </c>
      <c r="F435" s="21">
        <v>5.6201999999999996</v>
      </c>
      <c r="G435" s="21">
        <v>6.9193999999999996</v>
      </c>
      <c r="H435" s="21">
        <v>0.63</v>
      </c>
      <c r="I435" s="21">
        <v>3.96</v>
      </c>
      <c r="J435" s="21">
        <v>5.76</v>
      </c>
      <c r="K435" s="21">
        <v>0.40620000000000001</v>
      </c>
      <c r="L435" s="21">
        <v>3.4180999999999999</v>
      </c>
      <c r="M435" s="21">
        <v>44.86</v>
      </c>
      <c r="N435" s="21">
        <v>1940.48</v>
      </c>
      <c r="O435" s="21">
        <v>3349.25</v>
      </c>
      <c r="P435" s="21">
        <v>104145</v>
      </c>
      <c r="Q435" s="21">
        <v>11555.16</v>
      </c>
      <c r="R435" s="21">
        <v>25113.84</v>
      </c>
      <c r="S435" s="21">
        <v>-0.50700000000000001</v>
      </c>
      <c r="T435">
        <v>3.91</v>
      </c>
      <c r="U435">
        <v>6.79</v>
      </c>
      <c r="V435">
        <v>297.2</v>
      </c>
    </row>
    <row r="436" spans="1:22" x14ac:dyDescent="0.25">
      <c r="A436" s="40">
        <v>44067</v>
      </c>
      <c r="B436" s="21">
        <v>3382.5</v>
      </c>
      <c r="C436" s="21">
        <v>3331.74</v>
      </c>
      <c r="D436" s="21">
        <v>102298</v>
      </c>
      <c r="E436" s="21">
        <v>1.1788000000000001</v>
      </c>
      <c r="F436" s="21">
        <v>5.6111000000000004</v>
      </c>
      <c r="G436" s="21">
        <v>6.9196</v>
      </c>
      <c r="H436" s="21">
        <v>0.65500000000000003</v>
      </c>
      <c r="I436" s="21">
        <v>3.88</v>
      </c>
      <c r="J436" s="21">
        <v>5.71</v>
      </c>
      <c r="K436" s="21">
        <v>0.4173</v>
      </c>
      <c r="L436" s="21">
        <v>3.3996</v>
      </c>
      <c r="M436" s="21">
        <v>45.36</v>
      </c>
      <c r="N436" s="21">
        <v>1928.88</v>
      </c>
      <c r="O436" s="21">
        <v>3382.5</v>
      </c>
      <c r="P436" s="21">
        <v>104909</v>
      </c>
      <c r="Q436" s="21">
        <v>11626.17</v>
      </c>
      <c r="R436" s="21">
        <v>25551.58</v>
      </c>
      <c r="S436" s="21">
        <v>-0.49099999999999999</v>
      </c>
      <c r="T436">
        <v>3.9028999999999998</v>
      </c>
      <c r="U436">
        <v>6.73</v>
      </c>
      <c r="V436">
        <v>298.64999999999998</v>
      </c>
    </row>
    <row r="437" spans="1:22" x14ac:dyDescent="0.25">
      <c r="A437" s="40">
        <v>44068</v>
      </c>
      <c r="B437" s="21">
        <v>3398.5</v>
      </c>
      <c r="C437" s="21">
        <v>3329.71</v>
      </c>
      <c r="D437" s="21">
        <v>102117.6</v>
      </c>
      <c r="E437" s="21">
        <v>1.1835</v>
      </c>
      <c r="F437" s="21">
        <v>5.5087999999999999</v>
      </c>
      <c r="G437" s="21">
        <v>6.9127999999999998</v>
      </c>
      <c r="H437" s="21">
        <v>0.68400000000000005</v>
      </c>
      <c r="I437" s="21">
        <v>3.93</v>
      </c>
      <c r="J437" s="21">
        <v>5.75</v>
      </c>
      <c r="K437" s="21">
        <v>0.41</v>
      </c>
      <c r="L437" s="21">
        <v>3.411</v>
      </c>
      <c r="M437" s="21">
        <v>45.78</v>
      </c>
      <c r="N437" s="21">
        <v>1928.18</v>
      </c>
      <c r="O437" s="21">
        <v>3398.5</v>
      </c>
      <c r="P437" s="21">
        <v>104663</v>
      </c>
      <c r="Q437" s="21">
        <v>11721.81</v>
      </c>
      <c r="R437" s="21">
        <v>25486.22</v>
      </c>
      <c r="S437" s="21">
        <v>-0.43099999999999999</v>
      </c>
      <c r="T437">
        <v>3.9186000000000001</v>
      </c>
      <c r="U437">
        <v>6.76</v>
      </c>
      <c r="V437">
        <v>299.05</v>
      </c>
    </row>
    <row r="438" spans="1:22" x14ac:dyDescent="0.25">
      <c r="A438" s="40">
        <v>44069</v>
      </c>
      <c r="B438" s="21">
        <v>3435.25</v>
      </c>
      <c r="C438" s="21">
        <v>3356.76</v>
      </c>
      <c r="D438" s="21">
        <v>100627.3</v>
      </c>
      <c r="E438" s="21">
        <v>1.1830000000000001</v>
      </c>
      <c r="F438" s="21">
        <v>5.6117999999999997</v>
      </c>
      <c r="G438" s="21">
        <v>6.8860000000000001</v>
      </c>
      <c r="H438" s="21">
        <v>0.68899999999999995</v>
      </c>
      <c r="I438" s="21">
        <v>4.07</v>
      </c>
      <c r="J438" s="21">
        <v>5.96</v>
      </c>
      <c r="K438" s="21">
        <v>0.48</v>
      </c>
      <c r="L438" s="21">
        <v>3.4761000000000002</v>
      </c>
      <c r="M438" s="21">
        <v>45.76</v>
      </c>
      <c r="N438" s="21">
        <v>1954.46</v>
      </c>
      <c r="O438" s="21">
        <v>3435.25</v>
      </c>
      <c r="P438" s="21">
        <v>103128</v>
      </c>
      <c r="Q438" s="21">
        <v>11971.94</v>
      </c>
      <c r="R438" s="21">
        <v>25491.79</v>
      </c>
      <c r="S438" s="21">
        <v>-0.41499999999999998</v>
      </c>
      <c r="T438">
        <v>4.01</v>
      </c>
      <c r="U438">
        <v>6.97</v>
      </c>
      <c r="V438">
        <v>301.55</v>
      </c>
    </row>
    <row r="439" spans="1:22" x14ac:dyDescent="0.25">
      <c r="A439" s="40">
        <v>44070</v>
      </c>
      <c r="B439" s="21">
        <v>3440.5</v>
      </c>
      <c r="C439" s="21">
        <v>3331.04</v>
      </c>
      <c r="D439" s="21">
        <v>100623.6</v>
      </c>
      <c r="E439" s="21">
        <v>1.1821999999999999</v>
      </c>
      <c r="F439" s="21">
        <v>5.5697000000000001</v>
      </c>
      <c r="G439" s="21">
        <v>6.8940999999999999</v>
      </c>
      <c r="H439" s="21">
        <v>0.753</v>
      </c>
      <c r="I439" s="21">
        <v>4.1100000000000003</v>
      </c>
      <c r="J439" s="21">
        <v>5.98</v>
      </c>
      <c r="K439" s="21">
        <v>0.51</v>
      </c>
      <c r="L439" s="21">
        <v>3.48</v>
      </c>
      <c r="M439" s="21">
        <v>45.3</v>
      </c>
      <c r="N439" s="21">
        <v>1929.54</v>
      </c>
      <c r="O439" s="21">
        <v>3440.5</v>
      </c>
      <c r="P439" s="21">
        <v>103216</v>
      </c>
      <c r="Q439" s="21">
        <v>11926.16</v>
      </c>
      <c r="R439" s="21">
        <v>25281.15</v>
      </c>
      <c r="S439" s="21">
        <v>-0.40699999999999997</v>
      </c>
      <c r="T439">
        <v>4.0061999999999998</v>
      </c>
      <c r="U439">
        <v>6.96</v>
      </c>
      <c r="V439">
        <v>302.25</v>
      </c>
    </row>
    <row r="440" spans="1:22" x14ac:dyDescent="0.25">
      <c r="A440" s="40">
        <v>44071</v>
      </c>
      <c r="B440" s="21">
        <v>3459.75</v>
      </c>
      <c r="C440" s="21">
        <v>3315.54</v>
      </c>
      <c r="D440" s="21">
        <v>102142.9</v>
      </c>
      <c r="E440" s="21">
        <v>1.1902999999999999</v>
      </c>
      <c r="F440" s="21">
        <v>5.3891</v>
      </c>
      <c r="G440" s="21">
        <v>6.8654000000000002</v>
      </c>
      <c r="H440" s="21">
        <v>0.72399999999999998</v>
      </c>
      <c r="I440" s="21">
        <v>4.01</v>
      </c>
      <c r="J440" s="21">
        <v>5.82</v>
      </c>
      <c r="K440" s="21">
        <v>0.43</v>
      </c>
      <c r="L440" s="21">
        <v>3.4436999999999998</v>
      </c>
      <c r="M440" s="21">
        <v>45.56</v>
      </c>
      <c r="N440" s="21">
        <v>1964.83</v>
      </c>
      <c r="O440" s="21">
        <v>3459.75</v>
      </c>
      <c r="P440" s="21">
        <v>104802</v>
      </c>
      <c r="Q440" s="21">
        <v>11995.85</v>
      </c>
      <c r="R440" s="21">
        <v>25422.06</v>
      </c>
      <c r="S440" s="21">
        <v>-0.40899999999999997</v>
      </c>
      <c r="T440">
        <v>3.9739</v>
      </c>
      <c r="U440">
        <v>6.78</v>
      </c>
      <c r="V440">
        <v>304.45</v>
      </c>
    </row>
    <row r="441" spans="1:22" x14ac:dyDescent="0.25">
      <c r="A441" s="40">
        <v>44074</v>
      </c>
      <c r="B441" s="21">
        <v>3456.25</v>
      </c>
      <c r="C441" s="21">
        <v>3272.51</v>
      </c>
      <c r="D441" s="21">
        <v>99369.2</v>
      </c>
      <c r="E441" s="21">
        <v>1.1936</v>
      </c>
      <c r="F441" s="21">
        <v>5.4945000000000004</v>
      </c>
      <c r="G441" s="21">
        <v>6.8484999999999996</v>
      </c>
      <c r="H441" s="21">
        <v>0.70599999999999996</v>
      </c>
      <c r="I441" s="21">
        <v>4.04</v>
      </c>
      <c r="J441" s="21">
        <v>5.88</v>
      </c>
      <c r="K441" s="21">
        <v>0.41649999999999998</v>
      </c>
      <c r="L441" s="21">
        <v>3.5034000000000001</v>
      </c>
      <c r="M441" s="21">
        <v>45.07</v>
      </c>
      <c r="N441" s="21">
        <v>1967.8</v>
      </c>
      <c r="O441" s="21">
        <v>3456.25</v>
      </c>
      <c r="P441" s="21">
        <v>102296</v>
      </c>
      <c r="Q441" s="21">
        <v>12110.7</v>
      </c>
      <c r="R441" s="21">
        <v>25177.05</v>
      </c>
      <c r="S441" s="21">
        <v>-0.39700000000000002</v>
      </c>
      <c r="T441">
        <v>4.0418000000000003</v>
      </c>
      <c r="U441">
        <v>6.85</v>
      </c>
      <c r="V441">
        <v>309.14999999999998</v>
      </c>
    </row>
    <row r="442" spans="1:22" x14ac:dyDescent="0.25">
      <c r="A442" s="40">
        <v>44075</v>
      </c>
      <c r="B442" s="21">
        <v>3481.25</v>
      </c>
      <c r="C442" s="21">
        <v>3277.58</v>
      </c>
      <c r="D442" s="21">
        <v>102167.6</v>
      </c>
      <c r="E442" s="21">
        <v>1.1912</v>
      </c>
      <c r="F442" s="21">
        <v>5.3968999999999996</v>
      </c>
      <c r="G442" s="21">
        <v>6.8281000000000001</v>
      </c>
      <c r="H442" s="21">
        <v>0.67</v>
      </c>
      <c r="I442" s="21">
        <v>3.96</v>
      </c>
      <c r="J442" s="21">
        <v>5.77</v>
      </c>
      <c r="K442" s="21">
        <v>0.3992</v>
      </c>
      <c r="L442" s="21">
        <v>3.4605999999999999</v>
      </c>
      <c r="M442" s="21">
        <v>45.42</v>
      </c>
      <c r="N442" s="21">
        <v>1970.18</v>
      </c>
      <c r="O442" s="21">
        <v>3481.25</v>
      </c>
      <c r="P442" s="21">
        <v>104834</v>
      </c>
      <c r="Q442" s="21">
        <v>12292.86</v>
      </c>
      <c r="R442" s="21">
        <v>25184.85</v>
      </c>
      <c r="S442" s="21">
        <v>-0.42</v>
      </c>
      <c r="T442">
        <v>4.0199999999999996</v>
      </c>
      <c r="U442">
        <v>6.74</v>
      </c>
      <c r="V442">
        <v>306</v>
      </c>
    </row>
    <row r="443" spans="1:22" x14ac:dyDescent="0.25">
      <c r="A443" s="40">
        <v>44076</v>
      </c>
      <c r="B443" s="21">
        <v>3535.25</v>
      </c>
      <c r="C443" s="21">
        <v>3337.77</v>
      </c>
      <c r="D443" s="21">
        <v>101911.1</v>
      </c>
      <c r="E443" s="21">
        <v>1.1855</v>
      </c>
      <c r="F443" s="21">
        <v>5.3422999999999998</v>
      </c>
      <c r="G443" s="21">
        <v>6.8383000000000003</v>
      </c>
      <c r="H443" s="21">
        <v>0.64900000000000002</v>
      </c>
      <c r="I443" s="21">
        <v>4.01</v>
      </c>
      <c r="J443" s="21">
        <v>5.82</v>
      </c>
      <c r="K443" s="21">
        <v>0.4</v>
      </c>
      <c r="L443" s="21">
        <v>3.46</v>
      </c>
      <c r="M443" s="21">
        <v>44.62</v>
      </c>
      <c r="N443" s="21">
        <v>1942.92</v>
      </c>
      <c r="O443" s="21">
        <v>3535.25</v>
      </c>
      <c r="P443" s="21">
        <v>104349</v>
      </c>
      <c r="Q443" s="21">
        <v>12420.54</v>
      </c>
      <c r="R443" s="21">
        <v>25120.09</v>
      </c>
      <c r="S443" s="21">
        <v>-0.47299999999999998</v>
      </c>
      <c r="T443">
        <v>4.0199999999999996</v>
      </c>
      <c r="U443">
        <v>6.79</v>
      </c>
      <c r="V443">
        <v>305.55</v>
      </c>
    </row>
    <row r="444" spans="1:22" x14ac:dyDescent="0.25">
      <c r="A444" s="40">
        <v>44077</v>
      </c>
      <c r="B444" s="21">
        <v>3417.25</v>
      </c>
      <c r="C444" s="21">
        <v>3304.22</v>
      </c>
      <c r="D444" s="21">
        <v>100721.4</v>
      </c>
      <c r="E444" s="21">
        <v>1.1852</v>
      </c>
      <c r="F444" s="21">
        <v>5.2926000000000002</v>
      </c>
      <c r="G444" s="21">
        <v>6.8487999999999998</v>
      </c>
      <c r="H444" s="21">
        <v>0.63600000000000001</v>
      </c>
      <c r="I444" s="21">
        <v>3.96</v>
      </c>
      <c r="J444" s="21">
        <v>5.76</v>
      </c>
      <c r="K444" s="21">
        <v>0.30680000000000002</v>
      </c>
      <c r="L444" s="21">
        <v>3.4281000000000001</v>
      </c>
      <c r="M444" s="21">
        <v>44.68</v>
      </c>
      <c r="N444" s="21">
        <v>1930.91</v>
      </c>
      <c r="O444" s="21">
        <v>3417.25</v>
      </c>
      <c r="P444" s="21">
        <v>103052</v>
      </c>
      <c r="Q444" s="21">
        <v>11771.37</v>
      </c>
      <c r="R444" s="21">
        <v>25007.599999999999</v>
      </c>
      <c r="S444" s="21">
        <v>-0.48799999999999999</v>
      </c>
      <c r="T444">
        <v>4.0065999999999997</v>
      </c>
      <c r="U444">
        <v>6.72</v>
      </c>
      <c r="V444">
        <v>301.10000000000002</v>
      </c>
    </row>
    <row r="445" spans="1:22" x14ac:dyDescent="0.25">
      <c r="A445" s="40">
        <v>44078</v>
      </c>
      <c r="B445" s="21">
        <v>3373.25</v>
      </c>
      <c r="C445" s="21">
        <v>3260.59</v>
      </c>
      <c r="D445" s="21">
        <v>101241.7</v>
      </c>
      <c r="E445" s="21">
        <v>1.1838</v>
      </c>
      <c r="F445" s="21">
        <v>5.3015999999999996</v>
      </c>
      <c r="G445" s="21">
        <v>6.8425000000000002</v>
      </c>
      <c r="H445" s="21">
        <v>0.71899999999999997</v>
      </c>
      <c r="I445" s="21">
        <v>3.9</v>
      </c>
      <c r="J445" s="21">
        <v>5.6899999999999995</v>
      </c>
      <c r="K445" s="21">
        <v>0.22</v>
      </c>
      <c r="L445" s="21">
        <v>3.43</v>
      </c>
      <c r="M445" s="21">
        <v>43.66</v>
      </c>
      <c r="N445" s="21">
        <v>1933.94</v>
      </c>
      <c r="O445" s="21">
        <v>3373.25</v>
      </c>
      <c r="P445" s="21">
        <v>103717</v>
      </c>
      <c r="Q445" s="21">
        <v>11622.13</v>
      </c>
      <c r="R445" s="21">
        <v>24695.45</v>
      </c>
      <c r="S445" s="21">
        <v>-0.47199999999999998</v>
      </c>
      <c r="T445">
        <v>4.0048000000000004</v>
      </c>
      <c r="U445">
        <v>6.64</v>
      </c>
      <c r="V445">
        <v>308.95</v>
      </c>
    </row>
    <row r="446" spans="1:22" x14ac:dyDescent="0.25">
      <c r="A446" s="40">
        <v>44081</v>
      </c>
      <c r="B446" s="21">
        <v>3373.25</v>
      </c>
      <c r="C446" s="21">
        <v>3314.07</v>
      </c>
      <c r="D446" s="21">
        <v>101241.7</v>
      </c>
      <c r="E446" s="21">
        <v>1.1817</v>
      </c>
      <c r="F446" s="21">
        <v>5.3015999999999996</v>
      </c>
      <c r="G446" s="21">
        <v>6.8304999999999998</v>
      </c>
      <c r="H446" s="21">
        <v>0.71899999999999997</v>
      </c>
      <c r="I446" s="21">
        <v>3.9</v>
      </c>
      <c r="J446" s="21">
        <v>5.6899999999999995</v>
      </c>
      <c r="K446" s="21">
        <v>0.22</v>
      </c>
      <c r="L446" s="21">
        <v>3.43</v>
      </c>
      <c r="M446" s="21">
        <v>43.66</v>
      </c>
      <c r="N446" s="21">
        <v>1933.64</v>
      </c>
      <c r="O446" s="21">
        <v>3373.25</v>
      </c>
      <c r="P446" s="21">
        <v>103717</v>
      </c>
      <c r="Q446" s="21">
        <v>11622.13</v>
      </c>
      <c r="R446" s="21">
        <v>24589.65</v>
      </c>
      <c r="S446" s="21">
        <v>-0.46300000000000002</v>
      </c>
      <c r="T446">
        <v>4.0048000000000004</v>
      </c>
      <c r="U446">
        <v>6.64</v>
      </c>
      <c r="V446">
        <v>308.95</v>
      </c>
    </row>
    <row r="447" spans="1:22" x14ac:dyDescent="0.25">
      <c r="A447" s="40">
        <v>44082</v>
      </c>
      <c r="B447" s="21">
        <v>3291.75</v>
      </c>
      <c r="C447" s="21">
        <v>3267.37</v>
      </c>
      <c r="D447" s="21">
        <v>100050.4</v>
      </c>
      <c r="E447" s="21">
        <v>1.1778</v>
      </c>
      <c r="F447" s="21">
        <v>5.3621999999999996</v>
      </c>
      <c r="G447" s="21">
        <v>6.8464</v>
      </c>
      <c r="H447" s="21">
        <v>0.68</v>
      </c>
      <c r="I447" s="21">
        <v>4.04</v>
      </c>
      <c r="J447" s="21">
        <v>5.84</v>
      </c>
      <c r="K447" s="21">
        <v>0.2873</v>
      </c>
      <c r="L447" s="21">
        <v>3.4699999999999998</v>
      </c>
      <c r="M447" s="21">
        <v>41.24</v>
      </c>
      <c r="N447" s="21">
        <v>1932.03</v>
      </c>
      <c r="O447" s="21">
        <v>3291.75</v>
      </c>
      <c r="P447" s="21">
        <v>102334</v>
      </c>
      <c r="Q447" s="21">
        <v>11068.26</v>
      </c>
      <c r="R447" s="21">
        <v>24624.34</v>
      </c>
      <c r="S447" s="21">
        <v>-0.495</v>
      </c>
      <c r="T447">
        <v>4.0336999999999996</v>
      </c>
      <c r="U447">
        <v>6.79</v>
      </c>
      <c r="V447">
        <v>305.7</v>
      </c>
    </row>
    <row r="448" spans="1:22" x14ac:dyDescent="0.25">
      <c r="A448" s="40">
        <v>44083</v>
      </c>
      <c r="B448" s="21">
        <v>3356.75</v>
      </c>
      <c r="C448" s="21">
        <v>3324.83</v>
      </c>
      <c r="D448" s="21">
        <v>101292</v>
      </c>
      <c r="E448" s="21">
        <v>1.1802999999999999</v>
      </c>
      <c r="F448" s="21">
        <v>5.3085000000000004</v>
      </c>
      <c r="G448" s="21">
        <v>6.8333000000000004</v>
      </c>
      <c r="H448" s="21">
        <v>0.70199999999999996</v>
      </c>
      <c r="I448" s="21">
        <v>4</v>
      </c>
      <c r="J448" s="21">
        <v>5.79</v>
      </c>
      <c r="K448" s="21">
        <v>0.25</v>
      </c>
      <c r="L448" s="21">
        <v>3.45</v>
      </c>
      <c r="M448" s="21">
        <v>42.13</v>
      </c>
      <c r="N448" s="21">
        <v>1946.84</v>
      </c>
      <c r="O448" s="21">
        <v>3356.75</v>
      </c>
      <c r="P448" s="21">
        <v>103735</v>
      </c>
      <c r="Q448" s="21">
        <v>11395.85</v>
      </c>
      <c r="R448" s="21">
        <v>24468.93</v>
      </c>
      <c r="S448" s="21">
        <v>-0.46200000000000002</v>
      </c>
      <c r="T448">
        <v>4.0023</v>
      </c>
      <c r="U448">
        <v>6.74</v>
      </c>
      <c r="V448">
        <v>308.25</v>
      </c>
    </row>
    <row r="449" spans="1:22" x14ac:dyDescent="0.25">
      <c r="A449" s="40">
        <v>44084</v>
      </c>
      <c r="B449" s="21">
        <v>3299.5</v>
      </c>
      <c r="C449" s="21">
        <v>3312.77</v>
      </c>
      <c r="D449" s="21">
        <v>98834.6</v>
      </c>
      <c r="E449" s="21">
        <v>1.1815</v>
      </c>
      <c r="F449" s="21">
        <v>5.3202999999999996</v>
      </c>
      <c r="G449" s="21">
        <v>6.8342999999999998</v>
      </c>
      <c r="H449" s="21">
        <v>0.67800000000000005</v>
      </c>
      <c r="I449" s="21">
        <v>4.1100000000000003</v>
      </c>
      <c r="J449" s="21">
        <v>5.97</v>
      </c>
      <c r="K449" s="21">
        <v>0.25700000000000001</v>
      </c>
      <c r="L449" s="21">
        <v>3.5300000000000002</v>
      </c>
      <c r="M449" s="21">
        <v>41.68</v>
      </c>
      <c r="N449" s="21">
        <v>1946.09</v>
      </c>
      <c r="O449" s="21">
        <v>3299.5</v>
      </c>
      <c r="P449" s="21">
        <v>101009</v>
      </c>
      <c r="Q449" s="21">
        <v>11154.12</v>
      </c>
      <c r="R449" s="21">
        <v>24313.54</v>
      </c>
      <c r="S449" s="21">
        <v>-0.433</v>
      </c>
      <c r="T449">
        <v>4.0542999999999996</v>
      </c>
      <c r="U449">
        <v>6.95</v>
      </c>
      <c r="V449">
        <v>302.95</v>
      </c>
    </row>
    <row r="450" spans="1:22" x14ac:dyDescent="0.25">
      <c r="A450" s="40">
        <v>44085</v>
      </c>
      <c r="B450" s="21">
        <v>3292</v>
      </c>
      <c r="C450" s="21">
        <v>3315.81</v>
      </c>
      <c r="D450" s="21">
        <v>98363.199999999997</v>
      </c>
      <c r="E450" s="21">
        <v>1.1846000000000001</v>
      </c>
      <c r="F450" s="21">
        <v>5.3196000000000003</v>
      </c>
      <c r="G450" s="21">
        <v>6.8344000000000005</v>
      </c>
      <c r="H450" s="21">
        <v>0.66700000000000004</v>
      </c>
      <c r="I450" s="21">
        <v>4.1399999999999997</v>
      </c>
      <c r="J450" s="21">
        <v>5.98</v>
      </c>
      <c r="K450" s="21">
        <v>0.19</v>
      </c>
      <c r="L450" s="21">
        <v>3.5459000000000001</v>
      </c>
      <c r="M450" s="21">
        <v>41.55</v>
      </c>
      <c r="N450" s="21">
        <v>1940.55</v>
      </c>
      <c r="O450" s="21">
        <v>3292</v>
      </c>
      <c r="P450" s="21">
        <v>100535</v>
      </c>
      <c r="Q450" s="21">
        <v>11087.4</v>
      </c>
      <c r="R450" s="21">
        <v>24503.31</v>
      </c>
      <c r="S450" s="21">
        <v>-0.48099999999999998</v>
      </c>
      <c r="T450">
        <v>4.0709</v>
      </c>
      <c r="U450">
        <v>6.97</v>
      </c>
      <c r="V450">
        <v>306.7</v>
      </c>
    </row>
    <row r="451" spans="1:22" x14ac:dyDescent="0.25">
      <c r="A451" s="40">
        <v>44088</v>
      </c>
      <c r="B451" s="21">
        <v>3340</v>
      </c>
      <c r="C451" s="21">
        <v>3316.79</v>
      </c>
      <c r="D451" s="21">
        <v>100274.5</v>
      </c>
      <c r="E451" s="21">
        <v>1.1865999999999999</v>
      </c>
      <c r="F451" s="21">
        <v>5.2714999999999996</v>
      </c>
      <c r="G451" s="21">
        <v>6.8105000000000002</v>
      </c>
      <c r="H451" s="21">
        <v>0.67400000000000004</v>
      </c>
      <c r="I451" s="21">
        <v>4.0599999999999996</v>
      </c>
      <c r="J451" s="21">
        <v>5.93</v>
      </c>
      <c r="K451" s="21">
        <v>0.1348</v>
      </c>
      <c r="L451" s="21">
        <v>3.5323000000000002</v>
      </c>
      <c r="M451" s="21">
        <v>41.54</v>
      </c>
      <c r="N451" s="21">
        <v>1956.86</v>
      </c>
      <c r="O451" s="21">
        <v>3340</v>
      </c>
      <c r="P451" s="21">
        <v>102601</v>
      </c>
      <c r="Q451" s="21">
        <v>11277.76</v>
      </c>
      <c r="R451" s="21">
        <v>24640.28</v>
      </c>
      <c r="S451" s="21">
        <v>-0.48</v>
      </c>
      <c r="T451">
        <v>4.0522</v>
      </c>
      <c r="U451">
        <v>6.92</v>
      </c>
      <c r="V451">
        <v>309.55</v>
      </c>
    </row>
    <row r="452" spans="1:22" x14ac:dyDescent="0.25">
      <c r="A452" s="40">
        <v>44089</v>
      </c>
      <c r="B452" s="21">
        <v>3362.25</v>
      </c>
      <c r="C452" s="21">
        <v>3332.26</v>
      </c>
      <c r="D452" s="21">
        <v>100297.9</v>
      </c>
      <c r="E452" s="21">
        <v>1.1847000000000001</v>
      </c>
      <c r="F452" s="21">
        <v>5.2769000000000004</v>
      </c>
      <c r="G452" s="21">
        <v>6.7826000000000004</v>
      </c>
      <c r="H452" s="21">
        <v>0.68100000000000005</v>
      </c>
      <c r="I452" s="21">
        <v>4.1500000000000004</v>
      </c>
      <c r="J452" s="21">
        <v>6.03</v>
      </c>
      <c r="K452" s="21">
        <v>0.18</v>
      </c>
      <c r="L452" s="21">
        <v>3.5712999999999999</v>
      </c>
      <c r="M452" s="21">
        <v>42.34</v>
      </c>
      <c r="N452" s="21">
        <v>1954.15</v>
      </c>
      <c r="O452" s="21">
        <v>3362.25</v>
      </c>
      <c r="P452" s="21">
        <v>102527</v>
      </c>
      <c r="Q452" s="21">
        <v>11438.87</v>
      </c>
      <c r="R452" s="21">
        <v>24732.76</v>
      </c>
      <c r="S452" s="21">
        <v>-0.47899999999999998</v>
      </c>
      <c r="T452">
        <v>4.0934999999999997</v>
      </c>
      <c r="U452">
        <v>7.02</v>
      </c>
      <c r="V452">
        <v>309</v>
      </c>
    </row>
    <row r="453" spans="1:22" x14ac:dyDescent="0.25">
      <c r="A453" s="40">
        <v>44090</v>
      </c>
      <c r="B453" s="21">
        <v>3343.75</v>
      </c>
      <c r="C453" s="21">
        <v>3338.84</v>
      </c>
      <c r="D453" s="21">
        <v>99675.7</v>
      </c>
      <c r="E453" s="21">
        <v>1.1816</v>
      </c>
      <c r="F453" s="21">
        <v>5.2377000000000002</v>
      </c>
      <c r="G453" s="21">
        <v>6.7548000000000004</v>
      </c>
      <c r="H453" s="21">
        <v>0.69899999999999995</v>
      </c>
      <c r="I453" s="21">
        <v>4.25</v>
      </c>
      <c r="J453" s="21">
        <v>6.12</v>
      </c>
      <c r="K453" s="21">
        <v>0.3</v>
      </c>
      <c r="L453" s="21">
        <v>3.5930999999999997</v>
      </c>
      <c r="M453" s="21">
        <v>43.44</v>
      </c>
      <c r="N453" s="21">
        <v>1959.26</v>
      </c>
      <c r="O453" s="21">
        <v>3343.75</v>
      </c>
      <c r="P453" s="21">
        <v>102058</v>
      </c>
      <c r="Q453" s="21">
        <v>11247.6</v>
      </c>
      <c r="R453" s="21">
        <v>24725.63</v>
      </c>
      <c r="S453" s="21">
        <v>-0.48399999999999999</v>
      </c>
      <c r="T453">
        <v>4.1227999999999998</v>
      </c>
      <c r="U453">
        <v>7.12</v>
      </c>
      <c r="V453">
        <v>308.60000000000002</v>
      </c>
    </row>
    <row r="454" spans="1:22" x14ac:dyDescent="0.25">
      <c r="A454" s="40">
        <v>44091</v>
      </c>
      <c r="B454" s="21">
        <v>3316.5</v>
      </c>
      <c r="C454" s="21">
        <v>3316.57</v>
      </c>
      <c r="D454" s="21">
        <v>100097.8</v>
      </c>
      <c r="E454" s="21">
        <v>1.1848000000000001</v>
      </c>
      <c r="F454" s="21">
        <v>5.2394999999999996</v>
      </c>
      <c r="G454" s="21">
        <v>6.7637999999999998</v>
      </c>
      <c r="H454" s="21">
        <v>0.69</v>
      </c>
      <c r="I454" s="21">
        <v>4.1399999999999997</v>
      </c>
      <c r="J454" s="21">
        <v>6.02</v>
      </c>
      <c r="K454" s="21">
        <v>0.25</v>
      </c>
      <c r="L454" s="21">
        <v>3.6</v>
      </c>
      <c r="M454" s="21">
        <v>43.89</v>
      </c>
      <c r="N454" s="21">
        <v>1944.44</v>
      </c>
      <c r="O454" s="21">
        <v>3316.5</v>
      </c>
      <c r="P454" s="21">
        <v>102485</v>
      </c>
      <c r="Q454" s="21">
        <v>11080.95</v>
      </c>
      <c r="R454" s="21">
        <v>24340.85</v>
      </c>
      <c r="S454" s="21">
        <v>-0.49099999999999999</v>
      </c>
      <c r="T454">
        <v>4.1500000000000004</v>
      </c>
      <c r="U454">
        <v>7.01</v>
      </c>
      <c r="V454">
        <v>308.95</v>
      </c>
    </row>
    <row r="455" spans="1:22" x14ac:dyDescent="0.25">
      <c r="A455" s="40">
        <v>44092</v>
      </c>
      <c r="B455" s="21">
        <v>3285.5</v>
      </c>
      <c r="C455" s="21">
        <v>3283.69</v>
      </c>
      <c r="D455" s="21">
        <v>98289.7</v>
      </c>
      <c r="E455" s="21">
        <v>1.1839999999999999</v>
      </c>
      <c r="F455" s="21">
        <v>5.3884999999999996</v>
      </c>
      <c r="G455" s="21">
        <v>6.7690999999999999</v>
      </c>
      <c r="H455" s="21">
        <v>0.69499999999999995</v>
      </c>
      <c r="I455" s="21">
        <v>4.38</v>
      </c>
      <c r="J455" s="21">
        <v>6.3</v>
      </c>
      <c r="K455" s="21">
        <v>0.47</v>
      </c>
      <c r="L455" s="21">
        <v>3.7881999999999998</v>
      </c>
      <c r="M455" s="21">
        <v>43.8</v>
      </c>
      <c r="N455" s="21">
        <v>1950.86</v>
      </c>
      <c r="O455" s="21">
        <v>3285.5</v>
      </c>
      <c r="P455" s="21">
        <v>100616</v>
      </c>
      <c r="Q455" s="21">
        <v>10936.98</v>
      </c>
      <c r="R455" s="21">
        <v>24455.41</v>
      </c>
      <c r="S455" s="21">
        <v>-0.48499999999999999</v>
      </c>
      <c r="T455">
        <v>4.3</v>
      </c>
      <c r="U455">
        <v>7.28</v>
      </c>
      <c r="V455">
        <v>312.10000000000002</v>
      </c>
    </row>
    <row r="456" spans="1:22" x14ac:dyDescent="0.25">
      <c r="A456" s="40">
        <v>44095</v>
      </c>
      <c r="B456" s="21">
        <v>3243.75</v>
      </c>
      <c r="C456" s="21">
        <v>3160.95</v>
      </c>
      <c r="D456" s="21">
        <v>96990.7</v>
      </c>
      <c r="E456" s="21">
        <v>1.1771</v>
      </c>
      <c r="F456" s="21">
        <v>5.4146999999999998</v>
      </c>
      <c r="G456" s="21">
        <v>6.8052999999999999</v>
      </c>
      <c r="H456" s="21">
        <v>0.66700000000000004</v>
      </c>
      <c r="I456" s="21">
        <v>4.4400000000000004</v>
      </c>
      <c r="J456" s="21">
        <v>6.36</v>
      </c>
      <c r="K456" s="21">
        <v>0.64</v>
      </c>
      <c r="L456" s="21">
        <v>3.81</v>
      </c>
      <c r="M456" s="21">
        <v>42.3</v>
      </c>
      <c r="N456" s="21">
        <v>1912.51</v>
      </c>
      <c r="O456" s="21">
        <v>3243.75</v>
      </c>
      <c r="P456" s="21">
        <v>99496</v>
      </c>
      <c r="Q456" s="21">
        <v>10980.22</v>
      </c>
      <c r="R456" s="21">
        <v>23950.69</v>
      </c>
      <c r="S456" s="21">
        <v>-0.53</v>
      </c>
      <c r="T456">
        <v>4.3041999999999998</v>
      </c>
      <c r="U456">
        <v>7.34</v>
      </c>
      <c r="V456">
        <v>303.35000000000002</v>
      </c>
    </row>
    <row r="457" spans="1:22" x14ac:dyDescent="0.25">
      <c r="A457" s="40">
        <v>44096</v>
      </c>
      <c r="B457" s="21">
        <v>3269</v>
      </c>
      <c r="C457" s="21">
        <v>3164.13</v>
      </c>
      <c r="D457" s="21">
        <v>97293.5</v>
      </c>
      <c r="E457" s="21">
        <v>1.1708000000000001</v>
      </c>
      <c r="F457" s="21">
        <v>5.4718999999999998</v>
      </c>
      <c r="G457" s="21">
        <v>6.7798999999999996</v>
      </c>
      <c r="H457" s="21">
        <v>0.67200000000000004</v>
      </c>
      <c r="I457" s="21">
        <v>4.3499999999999996</v>
      </c>
      <c r="J457" s="21">
        <v>6.3</v>
      </c>
      <c r="K457" s="21">
        <v>0.54</v>
      </c>
      <c r="L457" s="21">
        <v>3.73</v>
      </c>
      <c r="M457" s="21">
        <v>42.51</v>
      </c>
      <c r="N457" s="21">
        <v>1900.21</v>
      </c>
      <c r="O457" s="21">
        <v>3269</v>
      </c>
      <c r="P457" s="21">
        <v>99643</v>
      </c>
      <c r="Q457" s="21">
        <v>11186.37</v>
      </c>
      <c r="R457" s="21">
        <v>23716.85</v>
      </c>
      <c r="S457" s="21">
        <v>-0.505</v>
      </c>
      <c r="T457">
        <v>4.2107000000000001</v>
      </c>
      <c r="U457">
        <v>7.26</v>
      </c>
      <c r="V457">
        <v>306.39999999999998</v>
      </c>
    </row>
    <row r="458" spans="1:22" x14ac:dyDescent="0.25">
      <c r="A458" s="40">
        <v>44097</v>
      </c>
      <c r="B458" s="21">
        <v>3201</v>
      </c>
      <c r="C458" s="21">
        <v>3180.11</v>
      </c>
      <c r="D458" s="21">
        <v>95734.8</v>
      </c>
      <c r="E458" s="21">
        <v>1.1659999999999999</v>
      </c>
      <c r="F458" s="21">
        <v>5.5964</v>
      </c>
      <c r="G458" s="21">
        <v>6.8090999999999999</v>
      </c>
      <c r="H458" s="21">
        <v>0.67300000000000004</v>
      </c>
      <c r="I458" s="21">
        <v>4.45</v>
      </c>
      <c r="J458" s="21">
        <v>6.43</v>
      </c>
      <c r="K458" s="21">
        <v>0.61</v>
      </c>
      <c r="L458" s="21">
        <v>3.8050000000000002</v>
      </c>
      <c r="M458" s="21">
        <v>42.59</v>
      </c>
      <c r="N458" s="21">
        <v>1863.34</v>
      </c>
      <c r="O458" s="21">
        <v>3201</v>
      </c>
      <c r="P458" s="21">
        <v>97993</v>
      </c>
      <c r="Q458" s="21">
        <v>10833.33</v>
      </c>
      <c r="R458" s="21">
        <v>23742.51</v>
      </c>
      <c r="S458" s="21">
        <v>-0.505</v>
      </c>
      <c r="T458">
        <v>4.2855999999999996</v>
      </c>
      <c r="U458">
        <v>7.4</v>
      </c>
      <c r="V458">
        <v>300.75</v>
      </c>
    </row>
    <row r="459" spans="1:22" x14ac:dyDescent="0.25">
      <c r="A459" s="40">
        <v>44098</v>
      </c>
      <c r="B459" s="21">
        <v>3207</v>
      </c>
      <c r="C459" s="21">
        <v>3159.64</v>
      </c>
      <c r="D459" s="21">
        <v>97012.1</v>
      </c>
      <c r="E459" s="21">
        <v>1.1672</v>
      </c>
      <c r="F459" s="21">
        <v>5.5102000000000002</v>
      </c>
      <c r="G459" s="21">
        <v>6.8286999999999995</v>
      </c>
      <c r="H459" s="21">
        <v>0.66800000000000004</v>
      </c>
      <c r="I459" s="21">
        <v>4.25</v>
      </c>
      <c r="J459" s="21">
        <v>6.21</v>
      </c>
      <c r="K459" s="21">
        <v>0.53</v>
      </c>
      <c r="L459" s="21">
        <v>3.6966000000000001</v>
      </c>
      <c r="M459" s="21">
        <v>42.99</v>
      </c>
      <c r="N459" s="21">
        <v>1868.07</v>
      </c>
      <c r="O459" s="21">
        <v>3207</v>
      </c>
      <c r="P459" s="21">
        <v>99278</v>
      </c>
      <c r="Q459" s="21">
        <v>10896.47</v>
      </c>
      <c r="R459" s="21">
        <v>23311.07</v>
      </c>
      <c r="S459" s="21">
        <v>-0.501</v>
      </c>
      <c r="T459">
        <v>4.18</v>
      </c>
      <c r="U459">
        <v>7.19</v>
      </c>
      <c r="V459">
        <v>298.2</v>
      </c>
    </row>
    <row r="460" spans="1:22" x14ac:dyDescent="0.25">
      <c r="A460" s="40">
        <v>44099</v>
      </c>
      <c r="B460" s="21">
        <v>3256.75</v>
      </c>
      <c r="C460" s="21">
        <v>3137.06</v>
      </c>
      <c r="D460" s="21">
        <v>96999.4</v>
      </c>
      <c r="E460" s="21">
        <v>1.1631</v>
      </c>
      <c r="F460" s="21">
        <v>5.5625999999999998</v>
      </c>
      <c r="G460" s="21">
        <v>6.8238000000000003</v>
      </c>
      <c r="H460" s="21">
        <v>0.65600000000000003</v>
      </c>
      <c r="I460" s="21">
        <v>4.2300000000000004</v>
      </c>
      <c r="J460" s="21">
        <v>6.22</v>
      </c>
      <c r="K460" s="21">
        <v>0.53</v>
      </c>
      <c r="L460" s="21">
        <v>3.7199999999999998</v>
      </c>
      <c r="M460" s="21">
        <v>42.82</v>
      </c>
      <c r="N460" s="21">
        <v>1861.58</v>
      </c>
      <c r="O460" s="21">
        <v>3256.75</v>
      </c>
      <c r="P460" s="21">
        <v>99363</v>
      </c>
      <c r="Q460" s="21">
        <v>11151.13</v>
      </c>
      <c r="R460" s="21">
        <v>23235.42</v>
      </c>
      <c r="S460" s="21">
        <v>-0.52900000000000003</v>
      </c>
      <c r="T460">
        <v>4.21</v>
      </c>
      <c r="U460">
        <v>7.21</v>
      </c>
      <c r="V460">
        <v>298.60000000000002</v>
      </c>
    </row>
    <row r="461" spans="1:22" x14ac:dyDescent="0.25">
      <c r="A461" s="40">
        <v>44102</v>
      </c>
      <c r="B461" s="21">
        <v>3312.5</v>
      </c>
      <c r="C461" s="21">
        <v>3223.19</v>
      </c>
      <c r="D461" s="21">
        <v>94666.4</v>
      </c>
      <c r="E461" s="21">
        <v>1.1666000000000001</v>
      </c>
      <c r="F461" s="21">
        <v>5.6623999999999999</v>
      </c>
      <c r="G461" s="21">
        <v>6.8113000000000001</v>
      </c>
      <c r="H461" s="21">
        <v>0.65400000000000003</v>
      </c>
      <c r="I461" s="21">
        <v>4.54</v>
      </c>
      <c r="J461" s="21">
        <v>6.61</v>
      </c>
      <c r="K461" s="21">
        <v>0.77329999999999999</v>
      </c>
      <c r="L461" s="21">
        <v>3.9146000000000001</v>
      </c>
      <c r="M461" s="21">
        <v>43.16</v>
      </c>
      <c r="N461" s="21">
        <v>1881.48</v>
      </c>
      <c r="O461" s="21">
        <v>3312.5</v>
      </c>
      <c r="P461" s="21">
        <v>96999</v>
      </c>
      <c r="Q461" s="21">
        <v>11364.45</v>
      </c>
      <c r="R461" s="21">
        <v>23476.05</v>
      </c>
      <c r="S461" s="21">
        <v>-0.52800000000000002</v>
      </c>
      <c r="T461">
        <v>4.3708</v>
      </c>
      <c r="U461">
        <v>7.62</v>
      </c>
      <c r="V461">
        <v>301.14999999999998</v>
      </c>
    </row>
    <row r="462" spans="1:22" x14ac:dyDescent="0.25">
      <c r="A462" s="40">
        <v>44103</v>
      </c>
      <c r="B462" s="21">
        <v>3303</v>
      </c>
      <c r="C462" s="21">
        <v>3214.3</v>
      </c>
      <c r="D462" s="21">
        <v>93580.4</v>
      </c>
      <c r="E462" s="21">
        <v>1.1743999999999999</v>
      </c>
      <c r="F462" s="21">
        <v>5.6329000000000002</v>
      </c>
      <c r="G462" s="21">
        <v>6.8159000000000001</v>
      </c>
      <c r="H462" s="21">
        <v>0.65</v>
      </c>
      <c r="I462" s="21">
        <v>4.66</v>
      </c>
      <c r="J462" s="21">
        <v>6.62</v>
      </c>
      <c r="K462" s="21">
        <v>0.82509999999999994</v>
      </c>
      <c r="L462" s="21">
        <v>3.8967999999999998</v>
      </c>
      <c r="M462" s="21">
        <v>42.01</v>
      </c>
      <c r="N462" s="21">
        <v>1898.07</v>
      </c>
      <c r="O462" s="21">
        <v>3303</v>
      </c>
      <c r="P462" s="21">
        <v>95905</v>
      </c>
      <c r="Q462" s="21">
        <v>11322.95</v>
      </c>
      <c r="R462" s="21">
        <v>23275.53</v>
      </c>
      <c r="S462" s="21">
        <v>-0.54500000000000004</v>
      </c>
      <c r="T462">
        <v>4.3501000000000003</v>
      </c>
      <c r="U462">
        <v>7.6</v>
      </c>
      <c r="V462">
        <v>300.75</v>
      </c>
    </row>
    <row r="463" spans="1:22" x14ac:dyDescent="0.25">
      <c r="A463" s="40">
        <v>44104</v>
      </c>
      <c r="B463" s="21">
        <v>3323</v>
      </c>
      <c r="C463" s="21">
        <v>3193.61</v>
      </c>
      <c r="D463" s="21">
        <v>94603.4</v>
      </c>
      <c r="E463" s="21">
        <v>1.1720999999999999</v>
      </c>
      <c r="F463" s="21">
        <v>5.6094999999999997</v>
      </c>
      <c r="G463" s="21">
        <v>6.7907999999999999</v>
      </c>
      <c r="H463" s="21">
        <v>0.68500000000000005</v>
      </c>
      <c r="I463" s="21">
        <v>4.51</v>
      </c>
      <c r="J463" s="21">
        <v>6.5</v>
      </c>
      <c r="K463" s="21">
        <v>0.71299999999999997</v>
      </c>
      <c r="L463" s="21">
        <v>3.8245</v>
      </c>
      <c r="M463" s="21">
        <v>42.92</v>
      </c>
      <c r="N463" s="21">
        <v>1885.82</v>
      </c>
      <c r="O463" s="21">
        <v>3323</v>
      </c>
      <c r="P463" s="21">
        <v>96952</v>
      </c>
      <c r="Q463" s="21">
        <v>11418.06</v>
      </c>
      <c r="R463" s="21">
        <v>23459.05</v>
      </c>
      <c r="S463" s="21">
        <v>-0.52200000000000002</v>
      </c>
      <c r="T463">
        <v>4.2990000000000004</v>
      </c>
      <c r="U463">
        <v>7.48</v>
      </c>
      <c r="V463">
        <v>305.3</v>
      </c>
    </row>
    <row r="464" spans="1:22" x14ac:dyDescent="0.25">
      <c r="A464" s="40">
        <v>44105</v>
      </c>
      <c r="B464" s="21">
        <v>3336.5</v>
      </c>
      <c r="C464" s="21">
        <v>3194.09</v>
      </c>
      <c r="D464" s="21">
        <v>95478.5</v>
      </c>
      <c r="E464" s="21">
        <v>1.1748000000000001</v>
      </c>
      <c r="F464" s="21">
        <v>5.6460999999999997</v>
      </c>
      <c r="G464" s="21">
        <v>6.7907999999999999</v>
      </c>
      <c r="H464" s="21">
        <v>0.67900000000000005</v>
      </c>
      <c r="I464" s="21">
        <v>4.6100000000000003</v>
      </c>
      <c r="J464" s="21">
        <v>6.53</v>
      </c>
      <c r="K464" s="21">
        <v>0.73699999999999999</v>
      </c>
      <c r="L464" s="21">
        <v>3.8079999999999998</v>
      </c>
      <c r="M464" s="21">
        <v>41.85</v>
      </c>
      <c r="N464" s="21">
        <v>1906.01</v>
      </c>
      <c r="O464" s="21">
        <v>3336.5</v>
      </c>
      <c r="P464" s="21">
        <v>97790</v>
      </c>
      <c r="Q464" s="21">
        <v>11583.2</v>
      </c>
      <c r="R464" s="21">
        <v>23459.05</v>
      </c>
      <c r="S464" s="21">
        <v>-0.53600000000000003</v>
      </c>
      <c r="T464">
        <v>4.29</v>
      </c>
      <c r="U464">
        <v>7.5</v>
      </c>
      <c r="V464">
        <v>289.35000000000002</v>
      </c>
    </row>
    <row r="465" spans="1:22" x14ac:dyDescent="0.25">
      <c r="A465" s="40">
        <v>44106</v>
      </c>
      <c r="B465" s="21">
        <v>3309.5</v>
      </c>
      <c r="C465" s="21">
        <v>3190.93</v>
      </c>
      <c r="D465" s="21">
        <v>94015.7</v>
      </c>
      <c r="E465" s="21">
        <v>1.1716</v>
      </c>
      <c r="F465" s="21">
        <v>5.6860999999999997</v>
      </c>
      <c r="G465" s="21">
        <v>6.7907999999999999</v>
      </c>
      <c r="H465" s="21">
        <v>0.70199999999999996</v>
      </c>
      <c r="I465" s="21">
        <v>4.8499999999999996</v>
      </c>
      <c r="J465" s="21">
        <v>6.71</v>
      </c>
      <c r="K465" s="21">
        <v>0.92030000000000001</v>
      </c>
      <c r="L465" s="21">
        <v>3.9321999999999999</v>
      </c>
      <c r="M465" s="21">
        <v>40.39</v>
      </c>
      <c r="N465" s="21">
        <v>1899.84</v>
      </c>
      <c r="O465" s="21">
        <v>3309.5</v>
      </c>
      <c r="P465" s="21">
        <v>96312</v>
      </c>
      <c r="Q465" s="21">
        <v>11255.69</v>
      </c>
      <c r="R465" s="21">
        <v>23459.05</v>
      </c>
      <c r="S465" s="21">
        <v>-0.53600000000000003</v>
      </c>
      <c r="T465">
        <v>4.3817000000000004</v>
      </c>
      <c r="U465">
        <v>7.6</v>
      </c>
      <c r="V465">
        <v>300.25</v>
      </c>
    </row>
    <row r="466" spans="1:22" x14ac:dyDescent="0.25">
      <c r="A466" s="40">
        <v>44109</v>
      </c>
      <c r="B466" s="21">
        <v>3360.5</v>
      </c>
      <c r="C466" s="21">
        <v>3220.22</v>
      </c>
      <c r="D466" s="21">
        <v>96089.2</v>
      </c>
      <c r="E466" s="21">
        <v>1.1782999999999999</v>
      </c>
      <c r="F466" s="21">
        <v>5.5754999999999999</v>
      </c>
      <c r="G466" s="21">
        <v>6.7907999999999999</v>
      </c>
      <c r="H466" s="21">
        <v>0.78300000000000003</v>
      </c>
      <c r="I466" s="21">
        <v>4.67</v>
      </c>
      <c r="J466" s="21">
        <v>6.51</v>
      </c>
      <c r="K466" s="21">
        <v>0.83779999999999999</v>
      </c>
      <c r="L466" s="21">
        <v>3.8853</v>
      </c>
      <c r="M466" s="21">
        <v>42.26</v>
      </c>
      <c r="N466" s="21">
        <v>1913.53</v>
      </c>
      <c r="O466" s="21">
        <v>3360.5</v>
      </c>
      <c r="P466" s="21">
        <v>98595</v>
      </c>
      <c r="Q466" s="21">
        <v>11509.06</v>
      </c>
      <c r="R466" s="21">
        <v>23767.78</v>
      </c>
      <c r="S466" s="21">
        <v>-0.51</v>
      </c>
      <c r="T466">
        <v>4.3171999999999997</v>
      </c>
      <c r="U466">
        <v>7.44</v>
      </c>
      <c r="V466">
        <v>299.2</v>
      </c>
    </row>
    <row r="467" spans="1:22" x14ac:dyDescent="0.25">
      <c r="A467" s="40">
        <v>44110</v>
      </c>
      <c r="B467" s="21">
        <v>3324.5</v>
      </c>
      <c r="C467" s="21">
        <v>3233.3</v>
      </c>
      <c r="D467" s="21">
        <v>95615</v>
      </c>
      <c r="E467" s="21">
        <v>1.1734</v>
      </c>
      <c r="F467" s="21">
        <v>5.5936000000000003</v>
      </c>
      <c r="G467" s="21">
        <v>6.7907999999999999</v>
      </c>
      <c r="H467" s="21">
        <v>0.73599999999999999</v>
      </c>
      <c r="I467" s="21">
        <v>4.82</v>
      </c>
      <c r="J467" s="21">
        <v>6.66</v>
      </c>
      <c r="K467" s="21">
        <v>0.89</v>
      </c>
      <c r="L467" s="21">
        <v>3.9154</v>
      </c>
      <c r="M467" s="21">
        <v>43.29</v>
      </c>
      <c r="N467" s="21">
        <v>1878.18</v>
      </c>
      <c r="O467" s="21">
        <v>3324.5</v>
      </c>
      <c r="P467" s="21">
        <v>98074</v>
      </c>
      <c r="Q467" s="21">
        <v>11291.27</v>
      </c>
      <c r="R467" s="21">
        <v>23980.65</v>
      </c>
      <c r="S467" s="21">
        <v>-0.50700000000000001</v>
      </c>
      <c r="T467">
        <v>4.3394000000000004</v>
      </c>
      <c r="U467">
        <v>7.55</v>
      </c>
      <c r="V467">
        <v>299.45</v>
      </c>
    </row>
    <row r="468" spans="1:22" x14ac:dyDescent="0.25">
      <c r="A468" s="40">
        <v>44111</v>
      </c>
      <c r="B468" s="21">
        <v>3377.75</v>
      </c>
      <c r="C468" s="21">
        <v>3233.43</v>
      </c>
      <c r="D468" s="21">
        <v>95526.3</v>
      </c>
      <c r="E468" s="21">
        <v>1.1762999999999999</v>
      </c>
      <c r="F468" s="21">
        <v>5.6116000000000001</v>
      </c>
      <c r="G468" s="21">
        <v>6.7907999999999999</v>
      </c>
      <c r="H468" s="21">
        <v>0.78800000000000003</v>
      </c>
      <c r="I468" s="21">
        <v>4.7699999999999996</v>
      </c>
      <c r="J468" s="21">
        <v>6.66</v>
      </c>
      <c r="K468" s="21">
        <v>0.89</v>
      </c>
      <c r="L468" s="21">
        <v>3.9239999999999999</v>
      </c>
      <c r="M468" s="21">
        <v>42.62</v>
      </c>
      <c r="N468" s="21">
        <v>1887.42</v>
      </c>
      <c r="O468" s="21">
        <v>3377.75</v>
      </c>
      <c r="P468" s="21">
        <v>97940</v>
      </c>
      <c r="Q468" s="21">
        <v>11503.19</v>
      </c>
      <c r="R468" s="21">
        <v>24242.86</v>
      </c>
      <c r="S468" s="21">
        <v>-0.49299999999999999</v>
      </c>
      <c r="T468">
        <v>4.3327999999999998</v>
      </c>
      <c r="U468">
        <v>7.58</v>
      </c>
      <c r="V468">
        <v>305.7</v>
      </c>
    </row>
    <row r="469" spans="1:22" x14ac:dyDescent="0.25">
      <c r="A469" s="40">
        <v>44112</v>
      </c>
      <c r="B469" s="21">
        <v>3404</v>
      </c>
      <c r="C469" s="21">
        <v>3255.76</v>
      </c>
      <c r="D469" s="21">
        <v>97919.7</v>
      </c>
      <c r="E469" s="21">
        <v>1.1758999999999999</v>
      </c>
      <c r="F469" s="21">
        <v>5.601</v>
      </c>
      <c r="G469" s="21">
        <v>6.7907999999999999</v>
      </c>
      <c r="H469" s="21">
        <v>0.78600000000000003</v>
      </c>
      <c r="I469" s="21">
        <v>4.6399999999999997</v>
      </c>
      <c r="J469" s="21">
        <v>6.5600000000000005</v>
      </c>
      <c r="K469" s="21">
        <v>0.7994</v>
      </c>
      <c r="L469" s="21">
        <v>3.8757999999999999</v>
      </c>
      <c r="M469" s="21">
        <v>43.49</v>
      </c>
      <c r="N469" s="21">
        <v>1893.82</v>
      </c>
      <c r="O469" s="21">
        <v>3404</v>
      </c>
      <c r="P469" s="21">
        <v>100270</v>
      </c>
      <c r="Q469" s="21">
        <v>11550.94</v>
      </c>
      <c r="R469" s="21">
        <v>24193.35</v>
      </c>
      <c r="S469" s="21">
        <v>-0.52300000000000002</v>
      </c>
      <c r="T469">
        <v>4.2866999999999997</v>
      </c>
      <c r="U469">
        <v>7.54</v>
      </c>
      <c r="V469">
        <v>305.45</v>
      </c>
    </row>
    <row r="470" spans="1:22" x14ac:dyDescent="0.25">
      <c r="A470" s="40">
        <v>44113</v>
      </c>
      <c r="B470" s="21">
        <v>3440</v>
      </c>
      <c r="C470" s="21">
        <v>3273.12</v>
      </c>
      <c r="D470" s="21">
        <v>97483.3</v>
      </c>
      <c r="E470" s="21">
        <v>1.1826000000000001</v>
      </c>
      <c r="F470" s="21">
        <v>5.5327000000000002</v>
      </c>
      <c r="G470" s="21">
        <v>6.6947000000000001</v>
      </c>
      <c r="H470" s="21">
        <v>0.77600000000000002</v>
      </c>
      <c r="I470" s="21">
        <v>4.67</v>
      </c>
      <c r="J470" s="21">
        <v>6.55</v>
      </c>
      <c r="K470" s="21">
        <v>0.746</v>
      </c>
      <c r="L470" s="21">
        <v>3.8384</v>
      </c>
      <c r="M470" s="21">
        <v>42.97</v>
      </c>
      <c r="N470" s="21">
        <v>1930.4</v>
      </c>
      <c r="O470" s="21">
        <v>3440</v>
      </c>
      <c r="P470" s="21">
        <v>99718</v>
      </c>
      <c r="Q470" s="21">
        <v>11725.85</v>
      </c>
      <c r="R470" s="21">
        <v>24119.13</v>
      </c>
      <c r="S470" s="21">
        <v>-0.52700000000000002</v>
      </c>
      <c r="T470">
        <v>4.2671999999999999</v>
      </c>
      <c r="U470">
        <v>7.53</v>
      </c>
      <c r="V470">
        <v>308.95</v>
      </c>
    </row>
    <row r="471" spans="1:22" x14ac:dyDescent="0.25">
      <c r="A471" s="40">
        <v>44116</v>
      </c>
      <c r="B471" s="21">
        <v>3498.5</v>
      </c>
      <c r="C471" s="21">
        <v>3298.12</v>
      </c>
      <c r="D471" s="21">
        <v>97483.3</v>
      </c>
      <c r="E471" s="21">
        <v>1.1813</v>
      </c>
      <c r="F471" s="21">
        <v>5.5327000000000002</v>
      </c>
      <c r="G471" s="21">
        <v>6.7458999999999998</v>
      </c>
      <c r="H471" s="21">
        <v>0.77600000000000002</v>
      </c>
      <c r="I471" s="21">
        <v>4.67</v>
      </c>
      <c r="J471" s="21">
        <v>6.55</v>
      </c>
      <c r="K471" s="21">
        <v>0.746</v>
      </c>
      <c r="L471" s="21">
        <v>3.8384</v>
      </c>
      <c r="M471" s="21">
        <v>42.15</v>
      </c>
      <c r="N471" s="21">
        <v>1922.77</v>
      </c>
      <c r="O471" s="21">
        <v>3498.5</v>
      </c>
      <c r="P471" s="21">
        <v>99718</v>
      </c>
      <c r="Q471" s="21">
        <v>12088.11</v>
      </c>
      <c r="R471" s="21">
        <v>24649.68</v>
      </c>
      <c r="S471" s="21">
        <v>-0.54500000000000004</v>
      </c>
      <c r="T471">
        <v>4.2671999999999999</v>
      </c>
      <c r="U471">
        <v>7.53</v>
      </c>
      <c r="V471">
        <v>308.35000000000002</v>
      </c>
    </row>
    <row r="472" spans="1:22" x14ac:dyDescent="0.25">
      <c r="A472" s="40">
        <v>44117</v>
      </c>
      <c r="B472" s="21">
        <v>3472</v>
      </c>
      <c r="C472" s="21">
        <v>3279.19</v>
      </c>
      <c r="D472" s="21">
        <v>98502.8</v>
      </c>
      <c r="E472" s="21">
        <v>1.1746000000000001</v>
      </c>
      <c r="F472" s="21">
        <v>5.5709</v>
      </c>
      <c r="G472" s="21">
        <v>6.7465999999999999</v>
      </c>
      <c r="H472" s="21">
        <v>0.72799999999999998</v>
      </c>
      <c r="I472" s="21">
        <v>4.5999999999999996</v>
      </c>
      <c r="J472" s="21">
        <v>6.43</v>
      </c>
      <c r="K472" s="21">
        <v>0.8498</v>
      </c>
      <c r="L472" s="21">
        <v>3.8258999999999999</v>
      </c>
      <c r="M472" s="21">
        <v>42.69</v>
      </c>
      <c r="N472" s="21">
        <v>1891.36</v>
      </c>
      <c r="O472" s="21">
        <v>3472</v>
      </c>
      <c r="P472" s="21">
        <v>100975</v>
      </c>
      <c r="Q472" s="21">
        <v>12083.17</v>
      </c>
      <c r="R472" s="21">
        <v>24649.68</v>
      </c>
      <c r="S472" s="21">
        <v>-0.55600000000000005</v>
      </c>
      <c r="T472">
        <v>4.2607999999999997</v>
      </c>
      <c r="U472">
        <v>7.38</v>
      </c>
      <c r="V472">
        <v>306.8</v>
      </c>
    </row>
    <row r="473" spans="1:22" x14ac:dyDescent="0.25">
      <c r="A473" s="40">
        <v>44118</v>
      </c>
      <c r="B473" s="21">
        <v>3447</v>
      </c>
      <c r="C473" s="21">
        <v>3273.28</v>
      </c>
      <c r="D473" s="21">
        <v>99334.399999999994</v>
      </c>
      <c r="E473" s="21">
        <v>1.1746000000000001</v>
      </c>
      <c r="F473" s="21">
        <v>5.5926</v>
      </c>
      <c r="G473" s="21">
        <v>6.7149999999999999</v>
      </c>
      <c r="H473" s="21">
        <v>0.72599999999999998</v>
      </c>
      <c r="I473" s="21">
        <v>4.55</v>
      </c>
      <c r="J473" s="21">
        <v>6.42</v>
      </c>
      <c r="K473" s="21">
        <v>0.86</v>
      </c>
      <c r="L473" s="21">
        <v>3.8167</v>
      </c>
      <c r="M473" s="21">
        <v>43.22</v>
      </c>
      <c r="N473" s="21">
        <v>1901.52</v>
      </c>
      <c r="O473" s="21">
        <v>3447</v>
      </c>
      <c r="P473" s="21">
        <v>101617</v>
      </c>
      <c r="Q473" s="21">
        <v>11985.36</v>
      </c>
      <c r="R473" s="21">
        <v>24667.09</v>
      </c>
      <c r="S473" s="21">
        <v>-0.58099999999999996</v>
      </c>
      <c r="T473">
        <v>4.2525000000000004</v>
      </c>
      <c r="U473">
        <v>7.36</v>
      </c>
      <c r="V473">
        <v>307.7</v>
      </c>
    </row>
    <row r="474" spans="1:22" x14ac:dyDescent="0.25">
      <c r="A474" s="40">
        <v>44119</v>
      </c>
      <c r="B474" s="21">
        <v>3441.75</v>
      </c>
      <c r="C474" s="21">
        <v>3192.69</v>
      </c>
      <c r="D474" s="21">
        <v>99054.1</v>
      </c>
      <c r="E474" s="21">
        <v>1.1708000000000001</v>
      </c>
      <c r="F474" s="21">
        <v>5.6144999999999996</v>
      </c>
      <c r="G474" s="21">
        <v>6.7254000000000005</v>
      </c>
      <c r="H474" s="21">
        <v>0.73299999999999998</v>
      </c>
      <c r="I474" s="21">
        <v>4.6899999999999995</v>
      </c>
      <c r="J474" s="21">
        <v>6.59</v>
      </c>
      <c r="K474" s="21">
        <v>1.0660000000000001</v>
      </c>
      <c r="L474" s="21">
        <v>3.8643999999999998</v>
      </c>
      <c r="M474" s="21">
        <v>43.02</v>
      </c>
      <c r="N474" s="21">
        <v>1908.71</v>
      </c>
      <c r="O474" s="21">
        <v>3441.75</v>
      </c>
      <c r="P474" s="21">
        <v>101451</v>
      </c>
      <c r="Q474" s="21">
        <v>11898.57</v>
      </c>
      <c r="R474" s="21">
        <v>24158.54</v>
      </c>
      <c r="S474" s="21">
        <v>-0.61</v>
      </c>
      <c r="T474">
        <v>4.28</v>
      </c>
      <c r="U474">
        <v>7.53</v>
      </c>
      <c r="V474">
        <v>310.2</v>
      </c>
    </row>
    <row r="475" spans="1:22" x14ac:dyDescent="0.25">
      <c r="A475" s="40">
        <v>44120</v>
      </c>
      <c r="B475" s="21">
        <v>3430.5</v>
      </c>
      <c r="C475" s="21">
        <v>3245.47</v>
      </c>
      <c r="D475" s="21">
        <v>98309.1</v>
      </c>
      <c r="E475" s="21">
        <v>1.1718</v>
      </c>
      <c r="F475" s="21">
        <v>5.6462000000000003</v>
      </c>
      <c r="G475" s="21">
        <v>6.6975999999999996</v>
      </c>
      <c r="H475" s="21">
        <v>0.746</v>
      </c>
      <c r="I475" s="21">
        <v>4.82</v>
      </c>
      <c r="J475" s="21">
        <v>6.64</v>
      </c>
      <c r="K475" s="21">
        <v>1.08</v>
      </c>
      <c r="L475" s="21">
        <v>3.8593999999999999</v>
      </c>
      <c r="M475" s="21">
        <v>42.88</v>
      </c>
      <c r="N475" s="21">
        <v>1899.29</v>
      </c>
      <c r="O475" s="21">
        <v>3430.5</v>
      </c>
      <c r="P475" s="21">
        <v>100758</v>
      </c>
      <c r="Q475" s="21">
        <v>11852.17</v>
      </c>
      <c r="R475" s="21">
        <v>24386.79</v>
      </c>
      <c r="S475" s="21">
        <v>-0.622</v>
      </c>
      <c r="T475">
        <v>4.2760999999999996</v>
      </c>
      <c r="U475">
        <v>7.57</v>
      </c>
      <c r="V475">
        <v>307.89999999999998</v>
      </c>
    </row>
    <row r="476" spans="1:22" x14ac:dyDescent="0.25">
      <c r="A476" s="40">
        <v>44123</v>
      </c>
      <c r="B476" s="21">
        <v>3389.5</v>
      </c>
      <c r="C476" s="21">
        <v>3242.51</v>
      </c>
      <c r="D476" s="21">
        <v>98657.7</v>
      </c>
      <c r="E476" s="21">
        <v>1.1769000000000001</v>
      </c>
      <c r="F476" s="21">
        <v>5.6104000000000003</v>
      </c>
      <c r="G476" s="21">
        <v>6.6829999999999998</v>
      </c>
      <c r="H476" s="21">
        <v>0.77100000000000002</v>
      </c>
      <c r="I476" s="21">
        <v>4.66</v>
      </c>
      <c r="J476" s="21">
        <v>6.48</v>
      </c>
      <c r="K476" s="21">
        <v>1.0167999999999999</v>
      </c>
      <c r="L476" s="21">
        <v>3.81</v>
      </c>
      <c r="M476" s="21">
        <v>42.9</v>
      </c>
      <c r="N476" s="21">
        <v>1904.08</v>
      </c>
      <c r="O476" s="21">
        <v>3389.5</v>
      </c>
      <c r="P476" s="21">
        <v>101033</v>
      </c>
      <c r="Q476" s="21">
        <v>11634.35</v>
      </c>
      <c r="R476" s="21">
        <v>24542.26</v>
      </c>
      <c r="S476" s="21">
        <v>-0.628</v>
      </c>
      <c r="T476">
        <v>4.2363</v>
      </c>
      <c r="U476">
        <v>7.4</v>
      </c>
      <c r="V476">
        <v>309.5</v>
      </c>
    </row>
    <row r="477" spans="1:22" x14ac:dyDescent="0.25">
      <c r="A477" s="40">
        <v>44124</v>
      </c>
      <c r="B477" s="21">
        <v>3402</v>
      </c>
      <c r="C477" s="21">
        <v>3227.87</v>
      </c>
      <c r="D477" s="21">
        <v>100539.8</v>
      </c>
      <c r="E477" s="21">
        <v>1.1821999999999999</v>
      </c>
      <c r="F477" s="21">
        <v>5.6059000000000001</v>
      </c>
      <c r="G477" s="21">
        <v>6.6767000000000003</v>
      </c>
      <c r="H477" s="21">
        <v>0.78700000000000003</v>
      </c>
      <c r="I477" s="21">
        <v>4.54</v>
      </c>
      <c r="J477" s="21">
        <v>6.33</v>
      </c>
      <c r="K477" s="21">
        <v>1.01</v>
      </c>
      <c r="L477" s="21">
        <v>3.7721999999999998</v>
      </c>
      <c r="M477" s="21">
        <v>43.41</v>
      </c>
      <c r="N477" s="21">
        <v>1906.95</v>
      </c>
      <c r="O477" s="21">
        <v>3402</v>
      </c>
      <c r="P477" s="21">
        <v>102871</v>
      </c>
      <c r="Q477" s="21">
        <v>11677.84</v>
      </c>
      <c r="R477" s="21">
        <v>24569.54</v>
      </c>
      <c r="S477" s="21">
        <v>-0.60599999999999998</v>
      </c>
      <c r="T477">
        <v>4.2125000000000004</v>
      </c>
      <c r="U477">
        <v>7.23</v>
      </c>
      <c r="V477">
        <v>314.5</v>
      </c>
    </row>
    <row r="478" spans="1:22" x14ac:dyDescent="0.25">
      <c r="A478" s="40">
        <v>44125</v>
      </c>
      <c r="B478" s="21">
        <v>3400.75</v>
      </c>
      <c r="C478" s="21">
        <v>3180.7</v>
      </c>
      <c r="D478" s="21">
        <v>100552.4</v>
      </c>
      <c r="E478" s="21">
        <v>1.1860999999999999</v>
      </c>
      <c r="F478" s="21">
        <v>5.6063999999999998</v>
      </c>
      <c r="G478" s="21">
        <v>6.6509999999999998</v>
      </c>
      <c r="H478" s="21">
        <v>0.82399999999999995</v>
      </c>
      <c r="I478" s="21">
        <v>4.58</v>
      </c>
      <c r="J478" s="21">
        <v>6.37</v>
      </c>
      <c r="K478" s="21">
        <v>0.9</v>
      </c>
      <c r="L478" s="21">
        <v>3.7800000000000002</v>
      </c>
      <c r="M478" s="21">
        <v>42</v>
      </c>
      <c r="N478" s="21">
        <v>1924.33</v>
      </c>
      <c r="O478" s="21">
        <v>3400.75</v>
      </c>
      <c r="P478" s="21">
        <v>102876</v>
      </c>
      <c r="Q478" s="21">
        <v>11665.37</v>
      </c>
      <c r="R478" s="21">
        <v>24754.42</v>
      </c>
      <c r="S478" s="21">
        <v>-0.58799999999999997</v>
      </c>
      <c r="T478">
        <v>4.2259000000000002</v>
      </c>
      <c r="U478">
        <v>7.28</v>
      </c>
      <c r="V478">
        <v>319.25</v>
      </c>
    </row>
    <row r="479" spans="1:22" x14ac:dyDescent="0.25">
      <c r="A479" s="40">
        <v>44126</v>
      </c>
      <c r="B479" s="21">
        <v>3415.5</v>
      </c>
      <c r="C479" s="21">
        <v>3171.41</v>
      </c>
      <c r="D479" s="21">
        <v>101917.7</v>
      </c>
      <c r="E479" s="21">
        <v>1.1818</v>
      </c>
      <c r="F479" s="21">
        <v>5.5915999999999997</v>
      </c>
      <c r="G479" s="21">
        <v>6.6851000000000003</v>
      </c>
      <c r="H479" s="21">
        <v>0.85699999999999998</v>
      </c>
      <c r="I479" s="21">
        <v>4.6500000000000004</v>
      </c>
      <c r="J479" s="21">
        <v>6.45</v>
      </c>
      <c r="K479" s="21">
        <v>0.9</v>
      </c>
      <c r="L479" s="21">
        <v>3.82</v>
      </c>
      <c r="M479" s="21">
        <v>42.54</v>
      </c>
      <c r="N479" s="21">
        <v>1904.11</v>
      </c>
      <c r="O479" s="21">
        <v>3415.5</v>
      </c>
      <c r="P479" s="21">
        <v>104295</v>
      </c>
      <c r="Q479" s="21">
        <v>11662.91</v>
      </c>
      <c r="R479" s="21">
        <v>24786.13</v>
      </c>
      <c r="S479" s="21">
        <v>-0.56599999999999995</v>
      </c>
      <c r="T479">
        <v>4.2771999999999997</v>
      </c>
      <c r="U479">
        <v>7.37</v>
      </c>
      <c r="V479">
        <v>315.75</v>
      </c>
    </row>
    <row r="480" spans="1:22" x14ac:dyDescent="0.25">
      <c r="A480" s="40">
        <v>44127</v>
      </c>
      <c r="B480" s="21">
        <v>3418</v>
      </c>
      <c r="C480" s="21">
        <v>3198.86</v>
      </c>
      <c r="D480" s="21">
        <v>101259.8</v>
      </c>
      <c r="E480" s="21">
        <v>1.1859999999999999</v>
      </c>
      <c r="F480" s="21">
        <v>5.6190999999999995</v>
      </c>
      <c r="G480" s="21">
        <v>6.6867000000000001</v>
      </c>
      <c r="H480" s="21">
        <v>0.84399999999999997</v>
      </c>
      <c r="I480" s="21">
        <v>4.92</v>
      </c>
      <c r="J480" s="21">
        <v>6.62</v>
      </c>
      <c r="K480" s="21">
        <v>1</v>
      </c>
      <c r="L480" s="21">
        <v>3.8660999999999999</v>
      </c>
      <c r="M480" s="21">
        <v>41.79</v>
      </c>
      <c r="N480" s="21">
        <v>1902.05</v>
      </c>
      <c r="O480" s="21">
        <v>3418</v>
      </c>
      <c r="P480" s="21">
        <v>103764</v>
      </c>
      <c r="Q480" s="21">
        <v>11692.57</v>
      </c>
      <c r="R480" s="21">
        <v>24918.78</v>
      </c>
      <c r="S480" s="21">
        <v>-0.57399999999999995</v>
      </c>
      <c r="T480">
        <v>4.2969999999999997</v>
      </c>
      <c r="U480">
        <v>7.47</v>
      </c>
      <c r="V480">
        <v>313.64999999999998</v>
      </c>
    </row>
    <row r="481" spans="1:22" x14ac:dyDescent="0.25">
      <c r="A481" s="40">
        <v>44130</v>
      </c>
      <c r="B481" s="21">
        <v>3360.75</v>
      </c>
      <c r="C481" s="21">
        <v>3105.25</v>
      </c>
      <c r="D481" s="21">
        <v>101017</v>
      </c>
      <c r="E481" s="21">
        <v>1.181</v>
      </c>
      <c r="F481" s="21">
        <v>5.6246999999999998</v>
      </c>
      <c r="G481" s="21">
        <v>6.7122000000000002</v>
      </c>
      <c r="H481" s="21">
        <v>0.80300000000000005</v>
      </c>
      <c r="I481" s="21">
        <v>4.88</v>
      </c>
      <c r="J481" s="21">
        <v>6.6</v>
      </c>
      <c r="K481" s="21">
        <v>1.02</v>
      </c>
      <c r="L481" s="21">
        <v>3.89</v>
      </c>
      <c r="M481" s="21">
        <v>40.799999999999997</v>
      </c>
      <c r="N481" s="21">
        <v>1902.08</v>
      </c>
      <c r="O481" s="21">
        <v>3360.75</v>
      </c>
      <c r="P481" s="21">
        <v>103573</v>
      </c>
      <c r="Q481" s="21">
        <v>11504.52</v>
      </c>
      <c r="R481" s="21">
        <v>24918.78</v>
      </c>
      <c r="S481" s="21">
        <v>-0.57999999999999996</v>
      </c>
      <c r="T481">
        <v>4.3029000000000002</v>
      </c>
      <c r="U481">
        <v>7.43</v>
      </c>
      <c r="V481">
        <v>309.89999999999998</v>
      </c>
    </row>
    <row r="482" spans="1:22" x14ac:dyDescent="0.25">
      <c r="A482" s="40">
        <v>44131</v>
      </c>
      <c r="B482" s="21">
        <v>3351.5</v>
      </c>
      <c r="C482" s="21">
        <v>3070.6</v>
      </c>
      <c r="D482" s="21">
        <v>99605.5</v>
      </c>
      <c r="E482" s="21">
        <v>1.1796</v>
      </c>
      <c r="F482" s="21">
        <v>5.7061999999999999</v>
      </c>
      <c r="G482" s="21">
        <v>6.7054999999999998</v>
      </c>
      <c r="H482" s="21">
        <v>0.76900000000000002</v>
      </c>
      <c r="I482" s="21">
        <v>4.93</v>
      </c>
      <c r="J482" s="21">
        <v>6.67</v>
      </c>
      <c r="K482" s="21">
        <v>1.0828</v>
      </c>
      <c r="L482" s="21">
        <v>3.9419</v>
      </c>
      <c r="M482" s="21">
        <v>41.59</v>
      </c>
      <c r="N482" s="21">
        <v>1907.99</v>
      </c>
      <c r="O482" s="21">
        <v>3351.5</v>
      </c>
      <c r="P482" s="21">
        <v>101941</v>
      </c>
      <c r="Q482" s="21">
        <v>11598.95</v>
      </c>
      <c r="R482" s="21">
        <v>24787.19</v>
      </c>
      <c r="S482" s="21">
        <v>-0.61499999999999999</v>
      </c>
      <c r="T482">
        <v>4.32</v>
      </c>
      <c r="U482">
        <v>7.49</v>
      </c>
      <c r="V482">
        <v>310.95</v>
      </c>
    </row>
    <row r="483" spans="1:22" x14ac:dyDescent="0.25">
      <c r="A483" s="40">
        <v>44132</v>
      </c>
      <c r="B483" s="21">
        <v>3232.25</v>
      </c>
      <c r="C483" s="21">
        <v>2963.54</v>
      </c>
      <c r="D483" s="21">
        <v>95368.8</v>
      </c>
      <c r="E483" s="21">
        <v>1.1746000000000001</v>
      </c>
      <c r="F483" s="21">
        <v>5.7491000000000003</v>
      </c>
      <c r="G483" s="21">
        <v>6.7290000000000001</v>
      </c>
      <c r="H483" s="21">
        <v>0.77300000000000002</v>
      </c>
      <c r="I483" s="21">
        <v>5.03</v>
      </c>
      <c r="J483" s="21">
        <v>6.7</v>
      </c>
      <c r="K483" s="21">
        <v>1.17</v>
      </c>
      <c r="L483" s="21">
        <v>3.9291999999999998</v>
      </c>
      <c r="M483" s="21">
        <v>39.93</v>
      </c>
      <c r="N483" s="21">
        <v>1877.19</v>
      </c>
      <c r="O483" s="21">
        <v>3232.25</v>
      </c>
      <c r="P483" s="21">
        <v>97600</v>
      </c>
      <c r="Q483" s="21">
        <v>11142.76</v>
      </c>
      <c r="R483" s="21">
        <v>24708.799999999999</v>
      </c>
      <c r="S483" s="21">
        <v>-0.625</v>
      </c>
      <c r="T483">
        <v>4.33</v>
      </c>
      <c r="U483">
        <v>7.47</v>
      </c>
      <c r="V483">
        <v>308</v>
      </c>
    </row>
    <row r="484" spans="1:22" x14ac:dyDescent="0.25">
      <c r="A484" s="40">
        <v>44133</v>
      </c>
      <c r="B484" s="21">
        <v>3275</v>
      </c>
      <c r="C484" s="21">
        <v>2960.03</v>
      </c>
      <c r="D484" s="21">
        <v>96582.2</v>
      </c>
      <c r="E484" s="21">
        <v>1.1674</v>
      </c>
      <c r="F484" s="21">
        <v>5.7816000000000001</v>
      </c>
      <c r="G484" s="21">
        <v>6.7149999999999999</v>
      </c>
      <c r="H484" s="21">
        <v>0.82399999999999995</v>
      </c>
      <c r="I484" s="21">
        <v>4.97</v>
      </c>
      <c r="J484" s="21">
        <v>6.71</v>
      </c>
      <c r="K484" s="21">
        <v>1.1691</v>
      </c>
      <c r="L484" s="21">
        <v>3.9228000000000001</v>
      </c>
      <c r="M484" s="21">
        <v>38.92</v>
      </c>
      <c r="N484" s="21">
        <v>1867.59</v>
      </c>
      <c r="O484" s="21">
        <v>3275</v>
      </c>
      <c r="P484" s="21">
        <v>98805</v>
      </c>
      <c r="Q484" s="21">
        <v>11350.74</v>
      </c>
      <c r="R484" s="21">
        <v>24586.6</v>
      </c>
      <c r="S484" s="21">
        <v>-0.63600000000000001</v>
      </c>
      <c r="T484">
        <v>4.3306000000000004</v>
      </c>
      <c r="U484">
        <v>7.5</v>
      </c>
      <c r="V484">
        <v>307.3</v>
      </c>
    </row>
    <row r="485" spans="1:22" x14ac:dyDescent="0.25">
      <c r="A485" s="40">
        <v>44134</v>
      </c>
      <c r="B485" s="21">
        <v>3232.5</v>
      </c>
      <c r="C485" s="21">
        <v>2958.21</v>
      </c>
      <c r="D485" s="21">
        <v>93952.4</v>
      </c>
      <c r="E485" s="21">
        <v>1.1647000000000001</v>
      </c>
      <c r="F485" s="21">
        <v>5.7450999999999999</v>
      </c>
      <c r="G485" s="21">
        <v>6.6914999999999996</v>
      </c>
      <c r="H485" s="21">
        <v>0.875</v>
      </c>
      <c r="I485" s="21">
        <v>5.05</v>
      </c>
      <c r="J485" s="21">
        <v>6.78</v>
      </c>
      <c r="K485" s="21">
        <v>1.24</v>
      </c>
      <c r="L485" s="21">
        <v>3.94</v>
      </c>
      <c r="M485" s="21">
        <v>38.950000000000003</v>
      </c>
      <c r="N485" s="21">
        <v>1878.81</v>
      </c>
      <c r="O485" s="21">
        <v>3232.5</v>
      </c>
      <c r="P485" s="21">
        <v>96202</v>
      </c>
      <c r="Q485" s="21">
        <v>11052.95</v>
      </c>
      <c r="R485" s="21">
        <v>24107.42</v>
      </c>
      <c r="S485" s="21">
        <v>-0.627</v>
      </c>
      <c r="T485">
        <v>4.3499999999999996</v>
      </c>
      <c r="U485">
        <v>7.57</v>
      </c>
      <c r="V485">
        <v>306.60000000000002</v>
      </c>
    </row>
    <row r="486" spans="1:22" x14ac:dyDescent="0.25">
      <c r="A486" s="40">
        <v>44137</v>
      </c>
      <c r="B486" s="21">
        <v>3270</v>
      </c>
      <c r="C486" s="21">
        <v>3019.54</v>
      </c>
      <c r="D486" s="21">
        <v>93952.4</v>
      </c>
      <c r="E486" s="21">
        <v>1.1640999999999999</v>
      </c>
      <c r="F486" s="21">
        <v>5.7450999999999999</v>
      </c>
      <c r="G486" s="21">
        <v>6.6909000000000001</v>
      </c>
      <c r="H486" s="21">
        <v>0.84499999999999997</v>
      </c>
      <c r="I486" s="21">
        <v>5.05</v>
      </c>
      <c r="J486" s="21">
        <v>6.78</v>
      </c>
      <c r="K486" s="21">
        <v>1.24</v>
      </c>
      <c r="L486" s="21">
        <v>3.94</v>
      </c>
      <c r="M486" s="21">
        <v>40.22</v>
      </c>
      <c r="N486" s="21">
        <v>1895.48</v>
      </c>
      <c r="O486" s="21">
        <v>3270</v>
      </c>
      <c r="P486" s="21">
        <v>96202</v>
      </c>
      <c r="Q486" s="21">
        <v>11084.76</v>
      </c>
      <c r="R486" s="21">
        <v>24460.01</v>
      </c>
      <c r="S486" s="21">
        <v>-0.64</v>
      </c>
      <c r="T486">
        <v>4.3499999999999996</v>
      </c>
      <c r="U486">
        <v>7.57</v>
      </c>
      <c r="V486">
        <v>309.5</v>
      </c>
    </row>
    <row r="487" spans="1:22" x14ac:dyDescent="0.25">
      <c r="A487" s="40">
        <v>44138</v>
      </c>
      <c r="B487" s="21">
        <v>3333</v>
      </c>
      <c r="C487" s="21">
        <v>3098.72</v>
      </c>
      <c r="D487" s="21">
        <v>95979.7</v>
      </c>
      <c r="E487" s="21">
        <v>1.1715</v>
      </c>
      <c r="F487" s="21">
        <v>5.7523</v>
      </c>
      <c r="G487" s="21">
        <v>6.6776</v>
      </c>
      <c r="H487" s="21">
        <v>0.9</v>
      </c>
      <c r="I487" s="21">
        <v>5.19</v>
      </c>
      <c r="J487" s="21">
        <v>6.92</v>
      </c>
      <c r="K487" s="21">
        <v>1.28</v>
      </c>
      <c r="L487" s="21">
        <v>3.9420999999999999</v>
      </c>
      <c r="M487" s="21">
        <v>40.67</v>
      </c>
      <c r="N487" s="21">
        <v>1909.17</v>
      </c>
      <c r="O487" s="21">
        <v>3333</v>
      </c>
      <c r="P487" s="21">
        <v>98313</v>
      </c>
      <c r="Q487" s="21">
        <v>11279.91</v>
      </c>
      <c r="R487" s="21">
        <v>24939.73</v>
      </c>
      <c r="S487" s="21">
        <v>-0.62</v>
      </c>
      <c r="T487">
        <v>4.3540000000000001</v>
      </c>
      <c r="U487">
        <v>7.6899999999999995</v>
      </c>
      <c r="V487">
        <v>309.89999999999998</v>
      </c>
    </row>
    <row r="488" spans="1:22" x14ac:dyDescent="0.25">
      <c r="A488" s="40">
        <v>44139</v>
      </c>
      <c r="B488" s="21">
        <v>3404.25</v>
      </c>
      <c r="C488" s="21">
        <v>3161.07</v>
      </c>
      <c r="D488" s="21">
        <v>97866.8</v>
      </c>
      <c r="E488" s="21">
        <v>1.1726000000000001</v>
      </c>
      <c r="F488" s="21">
        <v>5.6647999999999996</v>
      </c>
      <c r="G488" s="21">
        <v>6.6524000000000001</v>
      </c>
      <c r="H488" s="21">
        <v>0.76500000000000001</v>
      </c>
      <c r="I488" s="21">
        <v>5.0599999999999996</v>
      </c>
      <c r="J488" s="21">
        <v>6.76</v>
      </c>
      <c r="K488" s="21">
        <v>1.2</v>
      </c>
      <c r="L488" s="21">
        <v>3.8963999999999999</v>
      </c>
      <c r="M488" s="21">
        <v>41.85</v>
      </c>
      <c r="N488" s="21">
        <v>1902.92</v>
      </c>
      <c r="O488" s="21">
        <v>3404.25</v>
      </c>
      <c r="P488" s="21">
        <v>100184</v>
      </c>
      <c r="Q488" s="21">
        <v>11777.02</v>
      </c>
      <c r="R488" s="21">
        <v>24886.14</v>
      </c>
      <c r="S488" s="21">
        <v>-0.63800000000000001</v>
      </c>
      <c r="T488">
        <v>4.3343999999999996</v>
      </c>
      <c r="U488">
        <v>7.55</v>
      </c>
      <c r="V488">
        <v>311.60000000000002</v>
      </c>
    </row>
    <row r="489" spans="1:22" x14ac:dyDescent="0.25">
      <c r="A489" s="40">
        <v>44140</v>
      </c>
      <c r="B489" s="21">
        <v>3474.75</v>
      </c>
      <c r="C489" s="21">
        <v>3215.56</v>
      </c>
      <c r="D489" s="21">
        <v>100751.4</v>
      </c>
      <c r="E489" s="21">
        <v>1.1826000000000001</v>
      </c>
      <c r="F489" s="21">
        <v>5.5402000000000005</v>
      </c>
      <c r="G489" s="21">
        <v>6.6065000000000005</v>
      </c>
      <c r="H489" s="21">
        <v>0.76400000000000001</v>
      </c>
      <c r="I489" s="21">
        <v>5.03</v>
      </c>
      <c r="J489" s="21">
        <v>6.66</v>
      </c>
      <c r="K489" s="21">
        <v>1.1499999999999999</v>
      </c>
      <c r="L489" s="21">
        <v>3.8327999999999998</v>
      </c>
      <c r="M489" s="21">
        <v>41.5</v>
      </c>
      <c r="N489" s="21">
        <v>1949.66</v>
      </c>
      <c r="O489" s="21">
        <v>3474.75</v>
      </c>
      <c r="P489" s="21">
        <v>103106</v>
      </c>
      <c r="Q489" s="21">
        <v>12078.07</v>
      </c>
      <c r="R489" s="21">
        <v>25695.919999999998</v>
      </c>
      <c r="S489" s="21">
        <v>-0.63700000000000001</v>
      </c>
      <c r="T489">
        <v>4.2740999999999998</v>
      </c>
      <c r="U489">
        <v>7.42</v>
      </c>
      <c r="V489">
        <v>312.55</v>
      </c>
    </row>
    <row r="490" spans="1:22" x14ac:dyDescent="0.25">
      <c r="A490" s="40">
        <v>44141</v>
      </c>
      <c r="B490" s="21">
        <v>3468.25</v>
      </c>
      <c r="C490" s="21">
        <v>3204.05</v>
      </c>
      <c r="D490" s="21">
        <v>100925.1</v>
      </c>
      <c r="E490" s="21">
        <v>1.1874</v>
      </c>
      <c r="F490" s="21">
        <v>5.3772000000000002</v>
      </c>
      <c r="G490" s="21">
        <v>6.6124000000000001</v>
      </c>
      <c r="H490" s="21">
        <v>0.82</v>
      </c>
      <c r="I490" s="21">
        <v>4.9000000000000004</v>
      </c>
      <c r="J490" s="21">
        <v>6.53</v>
      </c>
      <c r="K490" s="21">
        <v>1.0900000000000001</v>
      </c>
      <c r="L490" s="21">
        <v>3.7382999999999997</v>
      </c>
      <c r="M490" s="21">
        <v>40.25</v>
      </c>
      <c r="N490" s="21">
        <v>1951.35</v>
      </c>
      <c r="O490" s="21">
        <v>3468.25</v>
      </c>
      <c r="P490" s="21">
        <v>103306</v>
      </c>
      <c r="Q490" s="21">
        <v>12091.35</v>
      </c>
      <c r="R490" s="21">
        <v>25712.97</v>
      </c>
      <c r="S490" s="21">
        <v>-0.621</v>
      </c>
      <c r="T490">
        <v>4.21</v>
      </c>
      <c r="U490">
        <v>7.27</v>
      </c>
      <c r="V490">
        <v>317.35000000000002</v>
      </c>
    </row>
    <row r="491" spans="1:22" x14ac:dyDescent="0.25">
      <c r="A491" s="40">
        <v>44144</v>
      </c>
      <c r="B491" s="21">
        <v>3510.5</v>
      </c>
      <c r="C491" s="21">
        <v>3407.91</v>
      </c>
      <c r="D491" s="21">
        <v>103515.2</v>
      </c>
      <c r="E491" s="21">
        <v>1.1813</v>
      </c>
      <c r="F491" s="21">
        <v>5.3803000000000001</v>
      </c>
      <c r="G491" s="21">
        <v>6.6295000000000002</v>
      </c>
      <c r="H491" s="21">
        <v>0.92400000000000004</v>
      </c>
      <c r="I491" s="21">
        <v>4.8100000000000005</v>
      </c>
      <c r="J491" s="21">
        <v>6.42</v>
      </c>
      <c r="K491" s="21">
        <v>1.0306</v>
      </c>
      <c r="L491" s="21">
        <v>3.6959999999999997</v>
      </c>
      <c r="M491" s="21">
        <v>42.61</v>
      </c>
      <c r="N491" s="21">
        <v>1863.04</v>
      </c>
      <c r="O491" s="21">
        <v>3510.5</v>
      </c>
      <c r="P491" s="21">
        <v>105704</v>
      </c>
      <c r="Q491" s="21">
        <v>11830.39</v>
      </c>
      <c r="R491" s="21">
        <v>26016.17</v>
      </c>
      <c r="S491" s="21">
        <v>-0.50900000000000001</v>
      </c>
      <c r="T491">
        <v>4.17</v>
      </c>
      <c r="U491">
        <v>7.16</v>
      </c>
      <c r="V491">
        <v>317.45</v>
      </c>
    </row>
    <row r="492" spans="1:22" x14ac:dyDescent="0.25">
      <c r="A492" s="40">
        <v>44145</v>
      </c>
      <c r="B492" s="21">
        <v>3504.25</v>
      </c>
      <c r="C492" s="21">
        <v>3442.62</v>
      </c>
      <c r="D492" s="21">
        <v>105067</v>
      </c>
      <c r="E492" s="21">
        <v>1.1815</v>
      </c>
      <c r="F492" s="21">
        <v>5.4128999999999996</v>
      </c>
      <c r="G492" s="21">
        <v>6.617</v>
      </c>
      <c r="H492" s="21">
        <v>0.96099999999999997</v>
      </c>
      <c r="I492" s="21">
        <v>4.82</v>
      </c>
      <c r="J492" s="21">
        <v>6.5</v>
      </c>
      <c r="K492" s="21">
        <v>0.99809999999999999</v>
      </c>
      <c r="L492" s="21">
        <v>3.76</v>
      </c>
      <c r="M492" s="21">
        <v>43.2</v>
      </c>
      <c r="N492" s="21">
        <v>1877.32</v>
      </c>
      <c r="O492" s="21">
        <v>3504.25</v>
      </c>
      <c r="P492" s="21">
        <v>107295</v>
      </c>
      <c r="Q492" s="21">
        <v>11624.29</v>
      </c>
      <c r="R492" s="21">
        <v>26301.48</v>
      </c>
      <c r="S492" s="21">
        <v>-0.48499999999999999</v>
      </c>
      <c r="T492">
        <v>4.2321999999999997</v>
      </c>
      <c r="U492">
        <v>7.24</v>
      </c>
      <c r="V492">
        <v>317.85000000000002</v>
      </c>
    </row>
    <row r="493" spans="1:22" x14ac:dyDescent="0.25">
      <c r="A493" s="40">
        <v>44146</v>
      </c>
      <c r="B493" s="21">
        <v>3533</v>
      </c>
      <c r="C493" s="21">
        <v>3467.3</v>
      </c>
      <c r="D493" s="21">
        <v>104808.8</v>
      </c>
      <c r="E493" s="21">
        <v>1.1777</v>
      </c>
      <c r="F493" s="21">
        <v>5.3997999999999999</v>
      </c>
      <c r="G493" s="21">
        <v>6.6310000000000002</v>
      </c>
      <c r="H493" s="21">
        <v>0.97799999999999998</v>
      </c>
      <c r="I493" s="21">
        <v>4.95</v>
      </c>
      <c r="J493" s="21">
        <v>6.6899999999999995</v>
      </c>
      <c r="K493" s="21">
        <v>1.05</v>
      </c>
      <c r="L493" s="21">
        <v>3.83</v>
      </c>
      <c r="M493" s="21">
        <v>43.39</v>
      </c>
      <c r="N493" s="21">
        <v>1865.73</v>
      </c>
      <c r="O493" s="21">
        <v>3533</v>
      </c>
      <c r="P493" s="21">
        <v>107085</v>
      </c>
      <c r="Q493" s="21">
        <v>11892.93</v>
      </c>
      <c r="R493" s="21">
        <v>26226.98</v>
      </c>
      <c r="S493" s="21">
        <v>-0.50700000000000001</v>
      </c>
      <c r="T493">
        <v>4.28</v>
      </c>
      <c r="U493">
        <v>7.48</v>
      </c>
      <c r="V493">
        <v>315.5</v>
      </c>
    </row>
    <row r="494" spans="1:22" x14ac:dyDescent="0.25">
      <c r="A494" s="40">
        <v>44147</v>
      </c>
      <c r="B494" s="21">
        <v>3497.5</v>
      </c>
      <c r="C494" s="21">
        <v>3428.2</v>
      </c>
      <c r="D494" s="21">
        <v>102507</v>
      </c>
      <c r="E494" s="21">
        <v>1.1806000000000001</v>
      </c>
      <c r="F494" s="21">
        <v>5.4574999999999996</v>
      </c>
      <c r="G494" s="21">
        <v>6.6129999999999995</v>
      </c>
      <c r="H494" s="21">
        <v>0.88200000000000001</v>
      </c>
      <c r="I494" s="21">
        <v>4.9800000000000004</v>
      </c>
      <c r="J494" s="21">
        <v>6.75</v>
      </c>
      <c r="K494" s="21">
        <v>1.03</v>
      </c>
      <c r="L494" s="21">
        <v>3.8902999999999999</v>
      </c>
      <c r="M494" s="21">
        <v>43.09</v>
      </c>
      <c r="N494" s="21">
        <v>1876.83</v>
      </c>
      <c r="O494" s="21">
        <v>3497.5</v>
      </c>
      <c r="P494" s="21">
        <v>104773</v>
      </c>
      <c r="Q494" s="21">
        <v>11827.14</v>
      </c>
      <c r="R494" s="21">
        <v>26169.38</v>
      </c>
      <c r="S494" s="21">
        <v>-0.53600000000000003</v>
      </c>
      <c r="T494">
        <v>4.3263999999999996</v>
      </c>
      <c r="U494">
        <v>7.5600000000000005</v>
      </c>
      <c r="V494">
        <v>316.39999999999998</v>
      </c>
    </row>
    <row r="495" spans="1:22" x14ac:dyDescent="0.25">
      <c r="A495" s="40">
        <v>44148</v>
      </c>
      <c r="B495" s="21">
        <v>3549</v>
      </c>
      <c r="C495" s="21">
        <v>3432.07</v>
      </c>
      <c r="D495" s="21">
        <v>104723</v>
      </c>
      <c r="E495" s="21">
        <v>1.1834</v>
      </c>
      <c r="F495" s="21">
        <v>5.4634999999999998</v>
      </c>
      <c r="G495" s="21">
        <v>6.6065000000000005</v>
      </c>
      <c r="H495" s="21">
        <v>0.89800000000000002</v>
      </c>
      <c r="I495" s="21">
        <v>4.9399999999999995</v>
      </c>
      <c r="J495" s="21">
        <v>6.7</v>
      </c>
      <c r="K495" s="21">
        <v>1.0239</v>
      </c>
      <c r="L495" s="21">
        <v>3.85</v>
      </c>
      <c r="M495" s="21">
        <v>42.24</v>
      </c>
      <c r="N495" s="21">
        <v>1889.2</v>
      </c>
      <c r="O495" s="21">
        <v>3549</v>
      </c>
      <c r="P495" s="21">
        <v>106930</v>
      </c>
      <c r="Q495" s="21">
        <v>11937.84</v>
      </c>
      <c r="R495" s="21">
        <v>26156.86</v>
      </c>
      <c r="S495" s="21">
        <v>-0.54700000000000004</v>
      </c>
      <c r="T495">
        <v>4.2927999999999997</v>
      </c>
      <c r="U495">
        <v>7.46</v>
      </c>
      <c r="V495">
        <v>319.5</v>
      </c>
    </row>
    <row r="496" spans="1:22" x14ac:dyDescent="0.25">
      <c r="A496" s="40">
        <v>44151</v>
      </c>
      <c r="B496" s="21">
        <v>3585.25</v>
      </c>
      <c r="C496" s="21">
        <v>3466.21</v>
      </c>
      <c r="D496" s="21">
        <v>106429.9</v>
      </c>
      <c r="E496" s="21">
        <v>1.1852</v>
      </c>
      <c r="F496" s="21">
        <v>5.4302999999999999</v>
      </c>
      <c r="G496" s="21">
        <v>6.5847999999999995</v>
      </c>
      <c r="H496" s="21">
        <v>0.90800000000000003</v>
      </c>
      <c r="I496" s="21">
        <v>4.8899999999999997</v>
      </c>
      <c r="J496" s="21">
        <v>6.6899999999999995</v>
      </c>
      <c r="K496" s="21">
        <v>0.96</v>
      </c>
      <c r="L496" s="21">
        <v>3.8730000000000002</v>
      </c>
      <c r="M496" s="21">
        <v>43.02</v>
      </c>
      <c r="N496" s="21">
        <v>1888.95</v>
      </c>
      <c r="O496" s="21">
        <v>3585.25</v>
      </c>
      <c r="P496" s="21">
        <v>108794</v>
      </c>
      <c r="Q496" s="21">
        <v>12013.38</v>
      </c>
      <c r="R496" s="21">
        <v>26381.67</v>
      </c>
      <c r="S496" s="21">
        <v>-0.54500000000000004</v>
      </c>
      <c r="T496">
        <v>4.3099999999999996</v>
      </c>
      <c r="U496">
        <v>7.47</v>
      </c>
      <c r="V496">
        <v>324.10000000000002</v>
      </c>
    </row>
    <row r="497" spans="1:22" x14ac:dyDescent="0.25">
      <c r="A497" s="40">
        <v>44152</v>
      </c>
      <c r="B497" s="21">
        <v>3571</v>
      </c>
      <c r="C497" s="21">
        <v>3468.48</v>
      </c>
      <c r="D497" s="21">
        <v>107248.6</v>
      </c>
      <c r="E497" s="21">
        <v>1.1861999999999999</v>
      </c>
      <c r="F497" s="21">
        <v>5.3246000000000002</v>
      </c>
      <c r="G497" s="21">
        <v>6.5567000000000002</v>
      </c>
      <c r="H497" s="21">
        <v>0.85899999999999999</v>
      </c>
      <c r="I497" s="21">
        <v>4.8499999999999996</v>
      </c>
      <c r="J497" s="21">
        <v>6.64</v>
      </c>
      <c r="K497" s="21">
        <v>0.95640000000000003</v>
      </c>
      <c r="L497" s="21">
        <v>3.86</v>
      </c>
      <c r="M497" s="21">
        <v>43.07</v>
      </c>
      <c r="N497" s="21">
        <v>1880.38</v>
      </c>
      <c r="O497" s="21">
        <v>3571</v>
      </c>
      <c r="P497" s="21">
        <v>109640</v>
      </c>
      <c r="Q497" s="21">
        <v>11977.49</v>
      </c>
      <c r="R497" s="21">
        <v>26415.09</v>
      </c>
      <c r="S497" s="21">
        <v>-0.56299999999999994</v>
      </c>
      <c r="T497">
        <v>4.2968000000000002</v>
      </c>
      <c r="U497">
        <v>7.42</v>
      </c>
      <c r="V497">
        <v>322.39999999999998</v>
      </c>
    </row>
    <row r="498" spans="1:22" x14ac:dyDescent="0.25">
      <c r="A498" s="40">
        <v>44153</v>
      </c>
      <c r="B498" s="21">
        <v>3531.25</v>
      </c>
      <c r="C498" s="21">
        <v>3482.17</v>
      </c>
      <c r="D498" s="21">
        <v>106119.1</v>
      </c>
      <c r="E498" s="21">
        <v>1.1853</v>
      </c>
      <c r="F498" s="21">
        <v>5.3631000000000002</v>
      </c>
      <c r="G498" s="21">
        <v>6.5605000000000002</v>
      </c>
      <c r="H498" s="21">
        <v>0.871</v>
      </c>
      <c r="I498" s="21">
        <v>4.95</v>
      </c>
      <c r="J498" s="21">
        <v>6.79</v>
      </c>
      <c r="K498" s="21">
        <v>0.99319999999999997</v>
      </c>
      <c r="L498" s="21">
        <v>3.92</v>
      </c>
      <c r="M498" s="21">
        <v>43.37</v>
      </c>
      <c r="N498" s="21">
        <v>1872.24</v>
      </c>
      <c r="O498" s="21">
        <v>3531.25</v>
      </c>
      <c r="P498" s="21">
        <v>108394</v>
      </c>
      <c r="Q498" s="21">
        <v>11894.71</v>
      </c>
      <c r="R498" s="21">
        <v>26544.29</v>
      </c>
      <c r="S498" s="21">
        <v>-0.55400000000000005</v>
      </c>
      <c r="T498">
        <v>4.32</v>
      </c>
      <c r="U498">
        <v>7.59</v>
      </c>
      <c r="V498">
        <v>322.55</v>
      </c>
    </row>
    <row r="499" spans="1:22" x14ac:dyDescent="0.25">
      <c r="A499" s="40">
        <v>44154</v>
      </c>
      <c r="B499" s="21">
        <v>3545.25</v>
      </c>
      <c r="C499" s="21">
        <v>3451.97</v>
      </c>
      <c r="D499" s="21">
        <v>106669.9</v>
      </c>
      <c r="E499" s="21">
        <v>1.1875</v>
      </c>
      <c r="F499" s="21">
        <v>5.3087</v>
      </c>
      <c r="G499" s="21">
        <v>6.5839999999999996</v>
      </c>
      <c r="H499" s="21">
        <v>0.83</v>
      </c>
      <c r="I499" s="21">
        <v>4.9800000000000004</v>
      </c>
      <c r="J499" s="21">
        <v>6.8</v>
      </c>
      <c r="K499" s="21">
        <v>0.98</v>
      </c>
      <c r="L499" s="21">
        <v>3.9239000000000002</v>
      </c>
      <c r="M499" s="21">
        <v>43.15</v>
      </c>
      <c r="N499" s="21">
        <v>1866.54</v>
      </c>
      <c r="O499" s="21">
        <v>3545.25</v>
      </c>
      <c r="P499" s="21">
        <v>109069</v>
      </c>
      <c r="Q499" s="21">
        <v>11985.43</v>
      </c>
      <c r="R499" s="21">
        <v>26356.97</v>
      </c>
      <c r="S499" s="21">
        <v>-0.57099999999999995</v>
      </c>
      <c r="T499">
        <v>4.32</v>
      </c>
      <c r="U499">
        <v>7.6</v>
      </c>
      <c r="V499">
        <v>323.2</v>
      </c>
    </row>
    <row r="500" spans="1:22" x14ac:dyDescent="0.25">
      <c r="A500" s="40">
        <v>44155</v>
      </c>
      <c r="B500" s="21">
        <v>3519.75</v>
      </c>
      <c r="C500" s="21">
        <v>3467.6</v>
      </c>
      <c r="D500" s="21">
        <v>106042.5</v>
      </c>
      <c r="E500" s="21">
        <v>1.1857</v>
      </c>
      <c r="F500" s="21">
        <v>5.3893000000000004</v>
      </c>
      <c r="G500" s="21">
        <v>6.5629999999999997</v>
      </c>
      <c r="H500" s="21">
        <v>0.82499999999999996</v>
      </c>
      <c r="I500" s="21">
        <v>5.12</v>
      </c>
      <c r="J500" s="21">
        <v>6.95</v>
      </c>
      <c r="K500" s="21">
        <v>1.04</v>
      </c>
      <c r="L500" s="21">
        <v>3.9803999999999999</v>
      </c>
      <c r="M500" s="21">
        <v>43.45</v>
      </c>
      <c r="N500" s="21">
        <v>1870.99</v>
      </c>
      <c r="O500" s="21">
        <v>3519.75</v>
      </c>
      <c r="P500" s="21">
        <v>108257</v>
      </c>
      <c r="Q500" s="21">
        <v>11906.44</v>
      </c>
      <c r="R500" s="21">
        <v>26451.54</v>
      </c>
      <c r="S500" s="21">
        <v>-0.58299999999999996</v>
      </c>
      <c r="T500">
        <v>4.3674999999999997</v>
      </c>
      <c r="U500">
        <v>7.74</v>
      </c>
      <c r="V500">
        <v>331.4</v>
      </c>
    </row>
    <row r="501" spans="1:22" x14ac:dyDescent="0.25">
      <c r="A501" s="40">
        <v>44158</v>
      </c>
      <c r="B501" s="21">
        <v>3541</v>
      </c>
      <c r="C501" s="21">
        <v>3463.04</v>
      </c>
      <c r="D501" s="21">
        <v>107378.9</v>
      </c>
      <c r="E501" s="21">
        <v>1.1840999999999999</v>
      </c>
      <c r="F501" s="21">
        <v>5.4337</v>
      </c>
      <c r="G501" s="21">
        <v>6.5860000000000003</v>
      </c>
      <c r="H501" s="21">
        <v>0.85499999999999998</v>
      </c>
      <c r="I501" s="21">
        <v>5.24</v>
      </c>
      <c r="J501" s="21">
        <v>7.06</v>
      </c>
      <c r="K501" s="21">
        <v>1.1373</v>
      </c>
      <c r="L501" s="21">
        <v>3.9878999999999998</v>
      </c>
      <c r="M501" s="21">
        <v>43.83</v>
      </c>
      <c r="N501" s="21">
        <v>1837.86</v>
      </c>
      <c r="O501" s="21">
        <v>3541</v>
      </c>
      <c r="P501" s="21">
        <v>109731</v>
      </c>
      <c r="Q501" s="21">
        <v>11905.94</v>
      </c>
      <c r="R501" s="21">
        <v>26486.2</v>
      </c>
      <c r="S501" s="21">
        <v>-0.58099999999999996</v>
      </c>
      <c r="T501">
        <v>4.3765999999999998</v>
      </c>
      <c r="U501">
        <v>7.83</v>
      </c>
      <c r="V501">
        <v>328.75</v>
      </c>
    </row>
    <row r="502" spans="1:22" x14ac:dyDescent="0.25">
      <c r="A502" s="40">
        <v>44159</v>
      </c>
      <c r="B502" s="21">
        <v>3597.75</v>
      </c>
      <c r="C502" s="21">
        <v>3507.98</v>
      </c>
      <c r="D502" s="21">
        <v>109786.3</v>
      </c>
      <c r="E502" s="21">
        <v>1.1892</v>
      </c>
      <c r="F502" s="21">
        <v>5.3751999999999995</v>
      </c>
      <c r="G502" s="21">
        <v>6.5914999999999999</v>
      </c>
      <c r="H502" s="21">
        <v>0.88100000000000001</v>
      </c>
      <c r="I502" s="21">
        <v>5.23</v>
      </c>
      <c r="J502" s="21">
        <v>7</v>
      </c>
      <c r="K502" s="21">
        <v>1.1000000000000001</v>
      </c>
      <c r="L502" s="21">
        <v>3.9464999999999999</v>
      </c>
      <c r="M502" s="21">
        <v>45.16</v>
      </c>
      <c r="N502" s="21">
        <v>1807.59</v>
      </c>
      <c r="O502" s="21">
        <v>3597.75</v>
      </c>
      <c r="P502" s="21">
        <v>112338</v>
      </c>
      <c r="Q502" s="21">
        <v>12079.81</v>
      </c>
      <c r="R502" s="21">
        <v>26588.2</v>
      </c>
      <c r="S502" s="21">
        <v>-0.56299999999999994</v>
      </c>
      <c r="T502">
        <v>4.3600000000000003</v>
      </c>
      <c r="U502">
        <v>7.76</v>
      </c>
      <c r="V502">
        <v>332.65</v>
      </c>
    </row>
    <row r="503" spans="1:22" x14ac:dyDescent="0.25">
      <c r="A503" s="40">
        <v>44160</v>
      </c>
      <c r="B503" s="21">
        <v>3592.5</v>
      </c>
      <c r="C503" s="21">
        <v>3511.9</v>
      </c>
      <c r="D503" s="21">
        <v>110132.5</v>
      </c>
      <c r="E503" s="21">
        <v>1.1917</v>
      </c>
      <c r="F503" s="21">
        <v>5.3167</v>
      </c>
      <c r="G503" s="21">
        <v>6.5789999999999997</v>
      </c>
      <c r="H503" s="21">
        <v>0.88200000000000001</v>
      </c>
      <c r="I503" s="21">
        <v>5.14</v>
      </c>
      <c r="J503" s="21">
        <v>6.93</v>
      </c>
      <c r="K503" s="21">
        <v>1.1215999999999999</v>
      </c>
      <c r="L503" s="21">
        <v>3.911</v>
      </c>
      <c r="M503" s="21">
        <v>45.81</v>
      </c>
      <c r="N503" s="21">
        <v>1807.56</v>
      </c>
      <c r="O503" s="21">
        <v>3592.5</v>
      </c>
      <c r="P503" s="21">
        <v>112539</v>
      </c>
      <c r="Q503" s="21">
        <v>12152.22</v>
      </c>
      <c r="R503" s="21">
        <v>26669.75</v>
      </c>
      <c r="S503" s="21">
        <v>-0.56799999999999995</v>
      </c>
      <c r="T503">
        <v>4.3343999999999996</v>
      </c>
      <c r="U503">
        <v>7.68</v>
      </c>
      <c r="V503">
        <v>334.1</v>
      </c>
    </row>
    <row r="504" spans="1:22" x14ac:dyDescent="0.25">
      <c r="A504" s="40">
        <v>44161</v>
      </c>
      <c r="B504" s="21">
        <v>3592.5</v>
      </c>
      <c r="C504" s="21">
        <v>3510.94</v>
      </c>
      <c r="D504" s="21">
        <v>110227.1</v>
      </c>
      <c r="E504" s="21">
        <v>1.1913</v>
      </c>
      <c r="F504" s="21">
        <v>5.3319999999999999</v>
      </c>
      <c r="G504" s="21">
        <v>6.5755999999999997</v>
      </c>
      <c r="H504" s="21">
        <v>0.88200000000000001</v>
      </c>
      <c r="I504" s="21">
        <v>5.01</v>
      </c>
      <c r="J504" s="21">
        <v>6.82</v>
      </c>
      <c r="K504" s="21">
        <v>1.1073999999999999</v>
      </c>
      <c r="L504" s="21">
        <v>3.8639000000000001</v>
      </c>
      <c r="M504" s="21">
        <v>45.81</v>
      </c>
      <c r="N504" s="21">
        <v>1815.8</v>
      </c>
      <c r="O504" s="21">
        <v>3592.5</v>
      </c>
      <c r="P504" s="21">
        <v>112618</v>
      </c>
      <c r="Q504" s="21">
        <v>12152.22</v>
      </c>
      <c r="R504" s="21">
        <v>26819.45</v>
      </c>
      <c r="S504" s="21">
        <v>-0.58799999999999997</v>
      </c>
      <c r="T504">
        <v>4.2986000000000004</v>
      </c>
      <c r="U504">
        <v>7.6</v>
      </c>
      <c r="V504">
        <v>334.1</v>
      </c>
    </row>
    <row r="505" spans="1:22" x14ac:dyDescent="0.25">
      <c r="A505" s="40">
        <v>44162</v>
      </c>
      <c r="B505" s="21">
        <v>3600.5</v>
      </c>
      <c r="C505" s="21">
        <v>3527.79</v>
      </c>
      <c r="D505" s="21">
        <v>110575.5</v>
      </c>
      <c r="E505" s="21">
        <v>1.1962999999999999</v>
      </c>
      <c r="F505" s="21">
        <v>5.3372999999999999</v>
      </c>
      <c r="G505" s="21">
        <v>6.5781000000000001</v>
      </c>
      <c r="H505" s="21">
        <v>0.83899999999999997</v>
      </c>
      <c r="I505" s="21">
        <v>4.93</v>
      </c>
      <c r="J505" s="21">
        <v>6.7</v>
      </c>
      <c r="K505" s="21">
        <v>1.0325</v>
      </c>
      <c r="L505" s="21">
        <v>3.7904999999999998</v>
      </c>
      <c r="M505" s="21">
        <v>45.77</v>
      </c>
      <c r="N505" s="21">
        <v>1787.79</v>
      </c>
      <c r="O505" s="21">
        <v>3600.5</v>
      </c>
      <c r="P505" s="21">
        <v>112808</v>
      </c>
      <c r="Q505" s="21">
        <v>12258.21</v>
      </c>
      <c r="R505" s="21">
        <v>26894.68</v>
      </c>
      <c r="S505" s="21">
        <v>-0.58799999999999997</v>
      </c>
      <c r="T505">
        <v>4.25</v>
      </c>
      <c r="U505">
        <v>7.49</v>
      </c>
      <c r="V505">
        <v>342.15</v>
      </c>
    </row>
    <row r="506" spans="1:22" x14ac:dyDescent="0.25">
      <c r="A506" s="40">
        <v>44165</v>
      </c>
      <c r="B506" s="21">
        <v>3584.75</v>
      </c>
      <c r="C506" s="21">
        <v>3492.54</v>
      </c>
      <c r="D506" s="21">
        <v>108893.3</v>
      </c>
      <c r="E506" s="21">
        <v>1.1927000000000001</v>
      </c>
      <c r="F506" s="21">
        <v>5.3593999999999999</v>
      </c>
      <c r="G506" s="21">
        <v>6.5789</v>
      </c>
      <c r="H506" s="21">
        <v>0.84099999999999997</v>
      </c>
      <c r="I506" s="21">
        <v>5</v>
      </c>
      <c r="J506" s="21">
        <v>6.77</v>
      </c>
      <c r="K506" s="21">
        <v>1.05</v>
      </c>
      <c r="L506" s="21">
        <v>3.7922000000000002</v>
      </c>
      <c r="M506" s="21">
        <v>45.47</v>
      </c>
      <c r="N506" s="21">
        <v>1776.95</v>
      </c>
      <c r="O506" s="21">
        <v>3584.75</v>
      </c>
      <c r="P506" s="21">
        <v>111460</v>
      </c>
      <c r="Q506" s="21">
        <v>12268.32</v>
      </c>
      <c r="R506" s="21">
        <v>26341.49</v>
      </c>
      <c r="S506" s="21">
        <v>-0.57099999999999995</v>
      </c>
      <c r="T506">
        <v>4.2344999999999997</v>
      </c>
      <c r="U506">
        <v>7.55</v>
      </c>
      <c r="V506">
        <v>344.35</v>
      </c>
    </row>
    <row r="507" spans="1:22" x14ac:dyDescent="0.25">
      <c r="A507" s="40">
        <v>44166</v>
      </c>
      <c r="B507" s="21">
        <v>3626.5</v>
      </c>
      <c r="C507" s="21">
        <v>3525.24</v>
      </c>
      <c r="D507" s="21">
        <v>111399.9</v>
      </c>
      <c r="E507" s="21">
        <v>1.2071000000000001</v>
      </c>
      <c r="F507" s="21">
        <v>5.2183000000000002</v>
      </c>
      <c r="G507" s="21">
        <v>6.5722000000000005</v>
      </c>
      <c r="H507" s="21">
        <v>0.92800000000000005</v>
      </c>
      <c r="I507" s="21">
        <v>4.8100000000000005</v>
      </c>
      <c r="J507" s="21">
        <v>6.57</v>
      </c>
      <c r="K507" s="21">
        <v>0.95320000000000005</v>
      </c>
      <c r="L507" s="21">
        <v>3.7156000000000002</v>
      </c>
      <c r="M507" s="21">
        <v>44.76</v>
      </c>
      <c r="N507" s="21">
        <v>1815.24</v>
      </c>
      <c r="O507" s="21">
        <v>3626.5</v>
      </c>
      <c r="P507" s="21">
        <v>113626</v>
      </c>
      <c r="Q507" s="21">
        <v>12455.33</v>
      </c>
      <c r="R507" s="21">
        <v>26567.68</v>
      </c>
      <c r="S507" s="21">
        <v>-0.52800000000000002</v>
      </c>
      <c r="T507">
        <v>4.1368999999999998</v>
      </c>
      <c r="U507">
        <v>7.36</v>
      </c>
      <c r="V507">
        <v>349.1</v>
      </c>
    </row>
    <row r="508" spans="1:22" x14ac:dyDescent="0.25">
      <c r="A508" s="40">
        <v>44167</v>
      </c>
      <c r="B508" s="21">
        <v>3631</v>
      </c>
      <c r="C508" s="21">
        <v>3521.32</v>
      </c>
      <c r="D508" s="21">
        <v>111878.5</v>
      </c>
      <c r="E508" s="21">
        <v>1.2115</v>
      </c>
      <c r="F508" s="21">
        <v>5.2312000000000003</v>
      </c>
      <c r="G508" s="21">
        <v>6.5629999999999997</v>
      </c>
      <c r="H508" s="21">
        <v>0.93700000000000006</v>
      </c>
      <c r="I508" s="21">
        <v>4.6399999999999997</v>
      </c>
      <c r="J508" s="21">
        <v>6.39</v>
      </c>
      <c r="K508" s="21">
        <v>0.91</v>
      </c>
      <c r="L508" s="21">
        <v>3.7092000000000001</v>
      </c>
      <c r="M508" s="21">
        <v>45.2</v>
      </c>
      <c r="N508" s="21">
        <v>1831.28</v>
      </c>
      <c r="O508" s="21">
        <v>3631</v>
      </c>
      <c r="P508" s="21">
        <v>113995</v>
      </c>
      <c r="Q508" s="21">
        <v>12456.41</v>
      </c>
      <c r="R508" s="21">
        <v>26532.58</v>
      </c>
      <c r="S508" s="21">
        <v>-0.51900000000000002</v>
      </c>
      <c r="T508">
        <v>4.0949999999999998</v>
      </c>
      <c r="U508">
        <v>7.23</v>
      </c>
      <c r="V508">
        <v>348.85</v>
      </c>
    </row>
    <row r="509" spans="1:22" x14ac:dyDescent="0.25">
      <c r="A509" s="40">
        <v>44168</v>
      </c>
      <c r="B509" s="21">
        <v>3626</v>
      </c>
      <c r="C509" s="21">
        <v>3517.1</v>
      </c>
      <c r="D509" s="21">
        <v>112291.6</v>
      </c>
      <c r="E509" s="21">
        <v>1.2143999999999999</v>
      </c>
      <c r="F509" s="21">
        <v>5.1577000000000002</v>
      </c>
      <c r="G509" s="21">
        <v>6.5429000000000004</v>
      </c>
      <c r="H509" s="21">
        <v>0.90700000000000003</v>
      </c>
      <c r="I509" s="21">
        <v>4.4850000000000003</v>
      </c>
      <c r="J509" s="21">
        <v>6.11</v>
      </c>
      <c r="K509" s="21">
        <v>0.79</v>
      </c>
      <c r="L509" s="21">
        <v>3.5826000000000002</v>
      </c>
      <c r="M509" s="21">
        <v>45.32</v>
      </c>
      <c r="N509" s="21">
        <v>1841.08</v>
      </c>
      <c r="O509" s="21">
        <v>3626</v>
      </c>
      <c r="P509" s="21">
        <v>114273</v>
      </c>
      <c r="Q509" s="21">
        <v>12467.13</v>
      </c>
      <c r="R509" s="21">
        <v>26728.5</v>
      </c>
      <c r="S509" s="21">
        <v>-0.55600000000000005</v>
      </c>
      <c r="T509">
        <v>4.0016999999999996</v>
      </c>
      <c r="U509">
        <v>6.9</v>
      </c>
      <c r="V509">
        <v>349.25</v>
      </c>
    </row>
    <row r="510" spans="1:22" x14ac:dyDescent="0.25">
      <c r="A510" s="40">
        <v>44169</v>
      </c>
      <c r="B510" s="21">
        <v>3660.5</v>
      </c>
      <c r="C510" s="21">
        <v>3539.27</v>
      </c>
      <c r="D510" s="21">
        <v>113750.2</v>
      </c>
      <c r="E510" s="21">
        <v>1.2121</v>
      </c>
      <c r="F510" s="21">
        <v>5.1295000000000002</v>
      </c>
      <c r="G510" s="21">
        <v>6.5315000000000003</v>
      </c>
      <c r="H510" s="21">
        <v>0.96799999999999997</v>
      </c>
      <c r="I510" s="21">
        <v>4.5</v>
      </c>
      <c r="J510" s="21">
        <v>6.13</v>
      </c>
      <c r="K510" s="21">
        <v>0.79510000000000003</v>
      </c>
      <c r="L510" s="21">
        <v>3.5684</v>
      </c>
      <c r="M510" s="21">
        <v>45.99</v>
      </c>
      <c r="N510" s="21">
        <v>1838.86</v>
      </c>
      <c r="O510" s="21">
        <v>3660.5</v>
      </c>
      <c r="P510" s="21">
        <v>115961</v>
      </c>
      <c r="Q510" s="21">
        <v>12528.48</v>
      </c>
      <c r="R510" s="21">
        <v>26835.919999999998</v>
      </c>
      <c r="S510" s="21">
        <v>-0.54700000000000004</v>
      </c>
      <c r="T510">
        <v>4.0053999999999998</v>
      </c>
      <c r="U510">
        <v>6.92</v>
      </c>
      <c r="V510">
        <v>352.75</v>
      </c>
    </row>
    <row r="511" spans="1:22" x14ac:dyDescent="0.25">
      <c r="A511" s="40">
        <v>44172</v>
      </c>
      <c r="B511" s="21">
        <v>3655.25</v>
      </c>
      <c r="C511" s="21">
        <v>3530.08</v>
      </c>
      <c r="D511" s="21">
        <v>113589.8</v>
      </c>
      <c r="E511" s="21">
        <v>1.2109000000000001</v>
      </c>
      <c r="F511" s="21">
        <v>5.1067999999999998</v>
      </c>
      <c r="G511" s="21">
        <v>6.5297000000000001</v>
      </c>
      <c r="H511" s="21">
        <v>0.92400000000000004</v>
      </c>
      <c r="I511" s="21">
        <v>4.42</v>
      </c>
      <c r="J511" s="21">
        <v>6.08</v>
      </c>
      <c r="K511" s="21">
        <v>0.78129999999999999</v>
      </c>
      <c r="L511" s="21">
        <v>3.58</v>
      </c>
      <c r="M511" s="21">
        <v>45.82</v>
      </c>
      <c r="N511" s="21">
        <v>1862.73</v>
      </c>
      <c r="O511" s="21">
        <v>3655.25</v>
      </c>
      <c r="P511" s="21">
        <v>115765</v>
      </c>
      <c r="Q511" s="21">
        <v>12596.47</v>
      </c>
      <c r="R511" s="21">
        <v>26506.85</v>
      </c>
      <c r="S511" s="21">
        <v>-0.58199999999999996</v>
      </c>
      <c r="T511">
        <v>4.0369000000000002</v>
      </c>
      <c r="U511">
        <v>6.91</v>
      </c>
      <c r="V511">
        <v>352.55</v>
      </c>
    </row>
    <row r="512" spans="1:22" x14ac:dyDescent="0.25">
      <c r="A512" s="40">
        <v>44173</v>
      </c>
      <c r="B512" s="21">
        <v>3667</v>
      </c>
      <c r="C512" s="21">
        <v>3525.87</v>
      </c>
      <c r="D512" s="21">
        <v>113793.1</v>
      </c>
      <c r="E512" s="21">
        <v>1.2103999999999999</v>
      </c>
      <c r="F512" s="21">
        <v>5.1195000000000004</v>
      </c>
      <c r="G512" s="21">
        <v>6.5331000000000001</v>
      </c>
      <c r="H512" s="21">
        <v>0.92</v>
      </c>
      <c r="I512" s="21">
        <v>4.45</v>
      </c>
      <c r="J512" s="21">
        <v>6.07</v>
      </c>
      <c r="K512" s="21">
        <v>0.77</v>
      </c>
      <c r="L512" s="21">
        <v>3.5657000000000001</v>
      </c>
      <c r="M512" s="21">
        <v>45.84</v>
      </c>
      <c r="N512" s="21">
        <v>1870.56</v>
      </c>
      <c r="O512" s="21">
        <v>3667</v>
      </c>
      <c r="P512" s="21">
        <v>115938</v>
      </c>
      <c r="Q512" s="21">
        <v>12635.72</v>
      </c>
      <c r="R512" s="21">
        <v>26304.560000000001</v>
      </c>
      <c r="S512" s="21">
        <v>-0.60699999999999998</v>
      </c>
      <c r="T512">
        <v>4.0206</v>
      </c>
      <c r="U512">
        <v>6.89</v>
      </c>
      <c r="V512">
        <v>350.9</v>
      </c>
    </row>
    <row r="513" spans="1:22" x14ac:dyDescent="0.25">
      <c r="A513" s="40">
        <v>44174</v>
      </c>
      <c r="B513" s="21">
        <v>3640.5</v>
      </c>
      <c r="C513" s="21">
        <v>3529.02</v>
      </c>
      <c r="D513" s="21">
        <v>113001.2</v>
      </c>
      <c r="E513" s="21">
        <v>1.2081</v>
      </c>
      <c r="F513" s="21">
        <v>5.1683000000000003</v>
      </c>
      <c r="G513" s="21">
        <v>6.5434999999999999</v>
      </c>
      <c r="H513" s="21">
        <v>0.93700000000000006</v>
      </c>
      <c r="I513" s="21">
        <v>4.46</v>
      </c>
      <c r="J513" s="21">
        <v>6.11</v>
      </c>
      <c r="K513" s="21">
        <v>0.77200000000000002</v>
      </c>
      <c r="L513" s="21">
        <v>3.5665</v>
      </c>
      <c r="M513" s="21">
        <v>45.78</v>
      </c>
      <c r="N513" s="21">
        <v>1839.55</v>
      </c>
      <c r="O513" s="21">
        <v>3640.5</v>
      </c>
      <c r="P513" s="21">
        <v>115137</v>
      </c>
      <c r="Q513" s="21">
        <v>12364.64</v>
      </c>
      <c r="R513" s="21">
        <v>26502.84</v>
      </c>
      <c r="S513" s="21">
        <v>-0.60499999999999998</v>
      </c>
      <c r="T513">
        <v>4.0199999999999996</v>
      </c>
      <c r="U513">
        <v>6.96</v>
      </c>
      <c r="V513">
        <v>351.95</v>
      </c>
    </row>
    <row r="514" spans="1:22" x14ac:dyDescent="0.25">
      <c r="A514" s="40">
        <v>44175</v>
      </c>
      <c r="B514" s="21">
        <v>3634.75</v>
      </c>
      <c r="C514" s="21">
        <v>3522.31</v>
      </c>
      <c r="D514" s="21">
        <v>115128.6</v>
      </c>
      <c r="E514" s="21">
        <v>1.2138</v>
      </c>
      <c r="F514" s="21">
        <v>5.0191999999999997</v>
      </c>
      <c r="G514" s="21">
        <v>6.5440000000000005</v>
      </c>
      <c r="H514" s="21">
        <v>0.90800000000000003</v>
      </c>
      <c r="I514" s="21">
        <v>4.46</v>
      </c>
      <c r="J514" s="21">
        <v>6.03</v>
      </c>
      <c r="K514" s="21">
        <v>0.85609999999999997</v>
      </c>
      <c r="L514" s="21">
        <v>3.4904999999999999</v>
      </c>
      <c r="M514" s="21">
        <v>46.67</v>
      </c>
      <c r="N514" s="21">
        <v>1836.57</v>
      </c>
      <c r="O514" s="21">
        <v>3634.75</v>
      </c>
      <c r="P514" s="21">
        <v>117261</v>
      </c>
      <c r="Q514" s="21">
        <v>12401.74</v>
      </c>
      <c r="R514" s="21">
        <v>26410.59</v>
      </c>
      <c r="S514" s="21">
        <v>-0.60299999999999998</v>
      </c>
      <c r="T514">
        <v>3.9332000000000003</v>
      </c>
      <c r="U514">
        <v>6.83</v>
      </c>
      <c r="V514">
        <v>357.55</v>
      </c>
    </row>
    <row r="515" spans="1:22" x14ac:dyDescent="0.25">
      <c r="A515" s="40">
        <v>44176</v>
      </c>
      <c r="B515" s="21">
        <v>3627</v>
      </c>
      <c r="C515" s="21">
        <v>3485.84</v>
      </c>
      <c r="D515" s="21">
        <v>115128</v>
      </c>
      <c r="E515" s="21">
        <v>1.2112000000000001</v>
      </c>
      <c r="F515" s="21">
        <v>5.0594000000000001</v>
      </c>
      <c r="G515" s="21">
        <v>6.5461999999999998</v>
      </c>
      <c r="H515" s="21">
        <v>0.89800000000000002</v>
      </c>
      <c r="I515" s="21">
        <v>4.33</v>
      </c>
      <c r="J515" s="21">
        <v>5.89</v>
      </c>
      <c r="K515" s="21">
        <v>0.8266</v>
      </c>
      <c r="L515" s="21">
        <v>3.4142000000000001</v>
      </c>
      <c r="M515" s="21">
        <v>46.49</v>
      </c>
      <c r="N515" s="21">
        <v>1839.85</v>
      </c>
      <c r="O515" s="21">
        <v>3627</v>
      </c>
      <c r="P515" s="21">
        <v>117361</v>
      </c>
      <c r="Q515" s="21">
        <v>12375.41</v>
      </c>
      <c r="R515" s="21">
        <v>26505.87</v>
      </c>
      <c r="S515" s="21">
        <v>-0.63600000000000001</v>
      </c>
      <c r="T515">
        <v>3.8932000000000002</v>
      </c>
      <c r="U515">
        <v>6.72</v>
      </c>
      <c r="V515">
        <v>353.45</v>
      </c>
    </row>
    <row r="516" spans="1:22" x14ac:dyDescent="0.25">
      <c r="A516" s="40">
        <v>44179</v>
      </c>
      <c r="B516" s="21">
        <v>3613.75</v>
      </c>
      <c r="C516" s="21">
        <v>3503.96</v>
      </c>
      <c r="D516" s="21">
        <v>114611.1</v>
      </c>
      <c r="E516" s="21">
        <v>1.2143999999999999</v>
      </c>
      <c r="F516" s="21">
        <v>5.1162999999999998</v>
      </c>
      <c r="G516" s="21">
        <v>6.5510000000000002</v>
      </c>
      <c r="H516" s="21">
        <v>0.89400000000000002</v>
      </c>
      <c r="I516" s="21">
        <v>4.3650000000000002</v>
      </c>
      <c r="J516" s="21">
        <v>5.93</v>
      </c>
      <c r="K516" s="21">
        <v>0.86</v>
      </c>
      <c r="L516" s="21">
        <v>3.38</v>
      </c>
      <c r="M516" s="21">
        <v>46.9</v>
      </c>
      <c r="N516" s="21">
        <v>1827.35</v>
      </c>
      <c r="O516" s="21">
        <v>3613.75</v>
      </c>
      <c r="P516" s="21">
        <v>116748</v>
      </c>
      <c r="Q516" s="21">
        <v>12462.21</v>
      </c>
      <c r="R516" s="21">
        <v>26389.52</v>
      </c>
      <c r="S516" s="21">
        <v>-0.62</v>
      </c>
      <c r="T516">
        <v>3.9041999999999999</v>
      </c>
      <c r="U516">
        <v>6.79</v>
      </c>
      <c r="V516">
        <v>353.75</v>
      </c>
    </row>
    <row r="517" spans="1:22" x14ac:dyDescent="0.25">
      <c r="A517" s="40">
        <v>44180</v>
      </c>
      <c r="B517" s="21">
        <v>3660.75</v>
      </c>
      <c r="C517" s="21">
        <v>3521.5</v>
      </c>
      <c r="D517" s="21">
        <v>116148.6</v>
      </c>
      <c r="E517" s="21">
        <v>1.2151000000000001</v>
      </c>
      <c r="F517" s="21">
        <v>5.0829000000000004</v>
      </c>
      <c r="G517" s="21">
        <v>6.5393999999999997</v>
      </c>
      <c r="H517" s="21">
        <v>0.91</v>
      </c>
      <c r="I517" s="21">
        <v>4.2750000000000004</v>
      </c>
      <c r="J517" s="21">
        <v>5.83</v>
      </c>
      <c r="K517" s="21">
        <v>0.75249999999999995</v>
      </c>
      <c r="L517" s="21">
        <v>3.3132999999999999</v>
      </c>
      <c r="M517" s="21">
        <v>47.34</v>
      </c>
      <c r="N517" s="21">
        <v>1853.64</v>
      </c>
      <c r="O517" s="21">
        <v>3660.75</v>
      </c>
      <c r="P517" s="21">
        <v>118302</v>
      </c>
      <c r="Q517" s="21">
        <v>12595.92</v>
      </c>
      <c r="R517" s="21">
        <v>26207.29</v>
      </c>
      <c r="S517" s="21">
        <v>-0.61099999999999999</v>
      </c>
      <c r="T517">
        <v>3.8944999999999999</v>
      </c>
      <c r="U517">
        <v>6.67</v>
      </c>
      <c r="V517">
        <v>354.95</v>
      </c>
    </row>
    <row r="518" spans="1:22" x14ac:dyDescent="0.25">
      <c r="A518" s="40">
        <v>44181</v>
      </c>
      <c r="B518" s="21">
        <v>3667.5</v>
      </c>
      <c r="C518" s="21">
        <v>3543</v>
      </c>
      <c r="D518" s="21">
        <v>117857.4</v>
      </c>
      <c r="E518" s="21">
        <v>1.22</v>
      </c>
      <c r="F518" s="21">
        <v>5.0860000000000003</v>
      </c>
      <c r="G518" s="21">
        <v>6.5327999999999999</v>
      </c>
      <c r="H518" s="21">
        <v>0.91800000000000004</v>
      </c>
      <c r="I518" s="21">
        <v>4.3499999999999996</v>
      </c>
      <c r="J518" s="21">
        <v>5.93</v>
      </c>
      <c r="K518" s="21">
        <v>0.75109999999999999</v>
      </c>
      <c r="L518" s="21">
        <v>3.3138000000000001</v>
      </c>
      <c r="M518" s="21">
        <v>47.58</v>
      </c>
      <c r="N518" s="21">
        <v>1864.8</v>
      </c>
      <c r="O518" s="21">
        <v>3667.5</v>
      </c>
      <c r="P518" s="21">
        <v>119865</v>
      </c>
      <c r="Q518" s="21">
        <v>12668.16</v>
      </c>
      <c r="R518" s="21">
        <v>26460.29</v>
      </c>
      <c r="S518" s="21">
        <v>-0.56699999999999995</v>
      </c>
      <c r="T518">
        <v>3.91</v>
      </c>
      <c r="U518">
        <v>6.76</v>
      </c>
      <c r="V518">
        <v>356</v>
      </c>
    </row>
    <row r="519" spans="1:22" x14ac:dyDescent="0.25">
      <c r="A519" s="40">
        <v>44182</v>
      </c>
      <c r="B519" s="21">
        <v>3687.75</v>
      </c>
      <c r="C519" s="21">
        <v>3560.87</v>
      </c>
      <c r="D519" s="21">
        <v>118400.6</v>
      </c>
      <c r="E519" s="21">
        <v>1.2267999999999999</v>
      </c>
      <c r="F519" s="21">
        <v>5.0664999999999996</v>
      </c>
      <c r="G519" s="21">
        <v>6.5338000000000003</v>
      </c>
      <c r="H519" s="21">
        <v>0.93400000000000005</v>
      </c>
      <c r="I519" s="21">
        <v>4.4000000000000004</v>
      </c>
      <c r="J519" s="21">
        <v>5.93</v>
      </c>
      <c r="K519" s="21">
        <v>0.74380000000000002</v>
      </c>
      <c r="L519" s="21">
        <v>3.2946</v>
      </c>
      <c r="M519" s="21">
        <v>48.22</v>
      </c>
      <c r="N519" s="21">
        <v>1885.42</v>
      </c>
      <c r="O519" s="21">
        <v>3687.75</v>
      </c>
      <c r="P519" s="21">
        <v>120459</v>
      </c>
      <c r="Q519" s="21">
        <v>12752.06</v>
      </c>
      <c r="R519" s="21">
        <v>26678.38</v>
      </c>
      <c r="S519" s="21">
        <v>-0.56999999999999995</v>
      </c>
      <c r="T519">
        <v>3.9064999999999999</v>
      </c>
      <c r="U519">
        <v>6.74</v>
      </c>
      <c r="V519">
        <v>360.05</v>
      </c>
    </row>
    <row r="520" spans="1:22" x14ac:dyDescent="0.25">
      <c r="A520" s="40">
        <v>44183</v>
      </c>
      <c r="B520" s="21">
        <v>3683.25</v>
      </c>
      <c r="C520" s="21">
        <v>3545.74</v>
      </c>
      <c r="D520" s="21">
        <v>118023.7</v>
      </c>
      <c r="E520" s="21">
        <v>1.2257</v>
      </c>
      <c r="F520" s="21">
        <v>5.0849000000000002</v>
      </c>
      <c r="G520" s="21">
        <v>6.54</v>
      </c>
      <c r="H520" s="21">
        <v>0.94899999999999995</v>
      </c>
      <c r="I520" s="21">
        <v>4.415</v>
      </c>
      <c r="J520" s="21">
        <v>5.92</v>
      </c>
      <c r="K520" s="21">
        <v>0.75460000000000005</v>
      </c>
      <c r="L520" s="21">
        <v>3.2852000000000001</v>
      </c>
      <c r="M520" s="21">
        <v>48.71</v>
      </c>
      <c r="N520" s="21">
        <v>1881.35</v>
      </c>
      <c r="O520" s="21">
        <v>3683.25</v>
      </c>
      <c r="P520" s="21">
        <v>120088</v>
      </c>
      <c r="Q520" s="21">
        <v>12738.18</v>
      </c>
      <c r="R520" s="21">
        <v>26498.6</v>
      </c>
      <c r="S520" s="21">
        <v>-0.57099999999999995</v>
      </c>
      <c r="T520">
        <v>3.89</v>
      </c>
      <c r="U520">
        <v>6.7</v>
      </c>
      <c r="V520">
        <v>363.4</v>
      </c>
    </row>
    <row r="521" spans="1:22" x14ac:dyDescent="0.25">
      <c r="A521" s="40">
        <v>44186</v>
      </c>
      <c r="B521" s="21">
        <v>3663.5</v>
      </c>
      <c r="C521" s="21">
        <v>3448.68</v>
      </c>
      <c r="D521" s="21">
        <v>115822.6</v>
      </c>
      <c r="E521" s="21">
        <v>1.2243999999999999</v>
      </c>
      <c r="F521" s="21">
        <v>5.1273</v>
      </c>
      <c r="G521" s="21">
        <v>6.5496999999999996</v>
      </c>
      <c r="H521" s="21">
        <v>0.93500000000000005</v>
      </c>
      <c r="I521" s="21">
        <v>4.42</v>
      </c>
      <c r="J521" s="21">
        <v>5.92</v>
      </c>
      <c r="K521" s="21">
        <v>0.77</v>
      </c>
      <c r="L521" s="21">
        <v>3.2965</v>
      </c>
      <c r="M521" s="21">
        <v>47.66</v>
      </c>
      <c r="N521" s="21">
        <v>1876.89</v>
      </c>
      <c r="O521" s="21">
        <v>3663.5</v>
      </c>
      <c r="P521" s="21">
        <v>117771</v>
      </c>
      <c r="Q521" s="21">
        <v>12690.26</v>
      </c>
      <c r="R521" s="21">
        <v>26306.68</v>
      </c>
      <c r="S521" s="21">
        <v>-0.57999999999999996</v>
      </c>
      <c r="T521">
        <v>3.8936000000000002</v>
      </c>
      <c r="U521">
        <v>6.6899999999999995</v>
      </c>
      <c r="V521">
        <v>358.5</v>
      </c>
    </row>
    <row r="522" spans="1:22" x14ac:dyDescent="0.25">
      <c r="A522" s="40">
        <v>44187</v>
      </c>
      <c r="B522" s="21">
        <v>3656.25</v>
      </c>
      <c r="C522" s="21">
        <v>3497.49</v>
      </c>
      <c r="D522" s="21">
        <v>116636.2</v>
      </c>
      <c r="E522" s="21">
        <v>1.2162999999999999</v>
      </c>
      <c r="F522" s="21">
        <v>5.1627999999999998</v>
      </c>
      <c r="G522" s="21">
        <v>6.5429000000000004</v>
      </c>
      <c r="H522" s="21">
        <v>0.91800000000000004</v>
      </c>
      <c r="I522" s="21">
        <v>4.3</v>
      </c>
      <c r="J522" s="21">
        <v>5.86</v>
      </c>
      <c r="K522" s="21">
        <v>0.79279999999999995</v>
      </c>
      <c r="L522" s="21">
        <v>3.3168000000000002</v>
      </c>
      <c r="M522" s="21">
        <v>46.92</v>
      </c>
      <c r="N522" s="21">
        <v>1860.84</v>
      </c>
      <c r="O522" s="21">
        <v>3656.25</v>
      </c>
      <c r="P522" s="21">
        <v>118548</v>
      </c>
      <c r="Q522" s="21">
        <v>12717.56</v>
      </c>
      <c r="R522" s="21">
        <v>26119.25</v>
      </c>
      <c r="S522" s="21">
        <v>-0.59499999999999997</v>
      </c>
      <c r="T522">
        <v>3.91</v>
      </c>
      <c r="U522">
        <v>6.65</v>
      </c>
      <c r="V522">
        <v>352.8</v>
      </c>
    </row>
    <row r="523" spans="1:22" x14ac:dyDescent="0.25">
      <c r="A523" s="40">
        <v>44188</v>
      </c>
      <c r="B523" s="21">
        <v>3661.5</v>
      </c>
      <c r="C523" s="21">
        <v>3539.26</v>
      </c>
      <c r="D523" s="21">
        <v>117806.9</v>
      </c>
      <c r="E523" s="21">
        <v>1.2187000000000001</v>
      </c>
      <c r="F523" s="21">
        <v>5.2053000000000003</v>
      </c>
      <c r="G523" s="21">
        <v>6.5405999999999995</v>
      </c>
      <c r="H523" s="21">
        <v>0.94499999999999995</v>
      </c>
      <c r="I523" s="21">
        <v>4.2149999999999999</v>
      </c>
      <c r="J523" s="21">
        <v>5.75</v>
      </c>
      <c r="K523" s="21">
        <v>0.75</v>
      </c>
      <c r="L523" s="21">
        <v>3.2616999999999998</v>
      </c>
      <c r="M523" s="21">
        <v>47.86</v>
      </c>
      <c r="N523" s="21">
        <v>1872.89</v>
      </c>
      <c r="O523" s="21">
        <v>3661.5</v>
      </c>
      <c r="P523" s="21">
        <v>119617</v>
      </c>
      <c r="Q523" s="21">
        <v>12653.14</v>
      </c>
      <c r="R523" s="21">
        <v>26343.1</v>
      </c>
      <c r="S523" s="21">
        <v>-0.54700000000000004</v>
      </c>
      <c r="T523">
        <v>3.88</v>
      </c>
      <c r="U523">
        <v>6.55</v>
      </c>
      <c r="V523">
        <v>356.05</v>
      </c>
    </row>
    <row r="524" spans="1:22" x14ac:dyDescent="0.25">
      <c r="A524" s="40">
        <v>44189</v>
      </c>
      <c r="B524" s="21">
        <v>3675</v>
      </c>
      <c r="C524" s="21">
        <v>3543.28</v>
      </c>
      <c r="D524" s="21">
        <v>117806.9</v>
      </c>
      <c r="E524" s="21">
        <v>1.2187000000000001</v>
      </c>
      <c r="F524" s="21">
        <v>5.1738999999999997</v>
      </c>
      <c r="G524" s="21">
        <v>6.53</v>
      </c>
      <c r="H524" s="21">
        <v>0.92600000000000005</v>
      </c>
      <c r="I524" s="21">
        <v>4.2149999999999999</v>
      </c>
      <c r="J524" s="21">
        <v>5.75</v>
      </c>
      <c r="K524" s="21">
        <v>0.75</v>
      </c>
      <c r="L524" s="21">
        <v>3.2616999999999998</v>
      </c>
      <c r="M524" s="21">
        <v>47.92</v>
      </c>
      <c r="N524" s="21">
        <v>1883.46</v>
      </c>
      <c r="O524" s="21">
        <v>3675</v>
      </c>
      <c r="P524" s="21">
        <v>119617</v>
      </c>
      <c r="Q524" s="21">
        <v>12711.01</v>
      </c>
      <c r="R524" s="21">
        <v>26386.560000000001</v>
      </c>
      <c r="S524" s="21">
        <v>-0.54800000000000004</v>
      </c>
      <c r="T524">
        <v>3.88</v>
      </c>
      <c r="U524">
        <v>6.55</v>
      </c>
      <c r="V524">
        <v>356.55</v>
      </c>
    </row>
    <row r="525" spans="1:22" x14ac:dyDescent="0.25">
      <c r="A525" s="40">
        <v>44190</v>
      </c>
      <c r="B525" s="21">
        <v>3675</v>
      </c>
      <c r="C525" s="21">
        <v>3543.28</v>
      </c>
      <c r="D525" s="21">
        <v>117806.9</v>
      </c>
      <c r="E525" s="21">
        <v>1.2193000000000001</v>
      </c>
      <c r="F525" s="21">
        <v>5.1738999999999997</v>
      </c>
      <c r="G525" s="21">
        <v>6.5418000000000003</v>
      </c>
      <c r="H525" s="21">
        <v>0.92600000000000005</v>
      </c>
      <c r="I525" s="21">
        <v>4.2149999999999999</v>
      </c>
      <c r="J525" s="21">
        <v>5.75</v>
      </c>
      <c r="K525" s="21">
        <v>0.75</v>
      </c>
      <c r="L525" s="21">
        <v>3.2616999999999998</v>
      </c>
      <c r="M525" s="21">
        <v>47.92</v>
      </c>
      <c r="N525" s="21">
        <v>1883.46</v>
      </c>
      <c r="O525" s="21">
        <v>3675</v>
      </c>
      <c r="P525" s="21">
        <v>119617</v>
      </c>
      <c r="Q525" s="21">
        <v>12711.01</v>
      </c>
      <c r="R525" s="21">
        <v>26386.560000000001</v>
      </c>
      <c r="S525" s="21">
        <v>-0.54800000000000004</v>
      </c>
      <c r="T525">
        <v>3.88</v>
      </c>
      <c r="U525">
        <v>6.55</v>
      </c>
      <c r="V525">
        <v>356.55</v>
      </c>
    </row>
    <row r="526" spans="1:22" x14ac:dyDescent="0.25">
      <c r="A526" s="40">
        <v>44193</v>
      </c>
      <c r="B526" s="21">
        <v>3707.25</v>
      </c>
      <c r="C526" s="21">
        <v>3575.41</v>
      </c>
      <c r="D526" s="21">
        <v>119123.7</v>
      </c>
      <c r="E526" s="21">
        <v>1.2216</v>
      </c>
      <c r="F526" s="21">
        <v>5.2473000000000001</v>
      </c>
      <c r="G526" s="21">
        <v>6.5370999999999997</v>
      </c>
      <c r="H526" s="21">
        <v>0.92500000000000004</v>
      </c>
      <c r="I526" s="21">
        <v>4.3150000000000004</v>
      </c>
      <c r="J526" s="21">
        <v>5.8100000000000005</v>
      </c>
      <c r="K526" s="21">
        <v>0.79710000000000003</v>
      </c>
      <c r="L526" s="21">
        <v>3.2688000000000001</v>
      </c>
      <c r="M526" s="21">
        <v>47.53</v>
      </c>
      <c r="N526" s="21">
        <v>1873.69</v>
      </c>
      <c r="O526" s="21">
        <v>3707.25</v>
      </c>
      <c r="P526" s="21">
        <v>121085</v>
      </c>
      <c r="Q526" s="21">
        <v>12838.86</v>
      </c>
      <c r="R526" s="21">
        <v>26314.63</v>
      </c>
      <c r="S526" s="21">
        <v>-0.56499999999999995</v>
      </c>
      <c r="T526">
        <v>3.8776999999999999</v>
      </c>
      <c r="U526">
        <v>6.58</v>
      </c>
      <c r="V526">
        <v>357.5</v>
      </c>
    </row>
    <row r="527" spans="1:22" x14ac:dyDescent="0.25">
      <c r="A527" s="40">
        <v>44194</v>
      </c>
      <c r="B527" s="21">
        <v>3700.25</v>
      </c>
      <c r="C527" s="21">
        <v>3581.37</v>
      </c>
      <c r="D527" s="21">
        <v>119409.2</v>
      </c>
      <c r="E527" s="21">
        <v>1.2248999999999999</v>
      </c>
      <c r="F527" s="21">
        <v>5.2039</v>
      </c>
      <c r="G527" s="21">
        <v>6.5308000000000002</v>
      </c>
      <c r="H527" s="21">
        <v>0.93899999999999995</v>
      </c>
      <c r="I527" s="21">
        <v>4.2300000000000004</v>
      </c>
      <c r="J527" s="21">
        <v>5.67</v>
      </c>
      <c r="K527" s="21">
        <v>0.75</v>
      </c>
      <c r="L527" s="21">
        <v>3.2050000000000001</v>
      </c>
      <c r="M527" s="21">
        <v>47.84</v>
      </c>
      <c r="N527" s="21">
        <v>1878.18</v>
      </c>
      <c r="O527" s="21">
        <v>3700.25</v>
      </c>
      <c r="P527" s="21">
        <v>121404</v>
      </c>
      <c r="Q527" s="21">
        <v>12843.49</v>
      </c>
      <c r="R527" s="21">
        <v>26568.49</v>
      </c>
      <c r="S527" s="21">
        <v>-0.57099999999999995</v>
      </c>
      <c r="T527">
        <v>3.8159999999999998</v>
      </c>
      <c r="U527">
        <v>6.41</v>
      </c>
      <c r="V527">
        <v>355.7</v>
      </c>
    </row>
    <row r="528" spans="1:22" x14ac:dyDescent="0.25">
      <c r="A528" s="40">
        <v>44195</v>
      </c>
      <c r="B528" s="21">
        <v>3705</v>
      </c>
      <c r="C528" s="21">
        <v>3571.59</v>
      </c>
      <c r="D528" s="21">
        <v>119017.2</v>
      </c>
      <c r="E528" s="21">
        <v>1.2298</v>
      </c>
      <c r="F528" s="21">
        <v>5.1920000000000002</v>
      </c>
      <c r="G528" s="21">
        <v>6.5232000000000001</v>
      </c>
      <c r="H528" s="21">
        <v>0.92500000000000004</v>
      </c>
      <c r="I528" s="21">
        <v>4.1900000000000004</v>
      </c>
      <c r="J528" s="21">
        <v>5.64</v>
      </c>
      <c r="K528" s="21">
        <v>0.72</v>
      </c>
      <c r="L528" s="21">
        <v>3.21</v>
      </c>
      <c r="M528" s="21">
        <v>47.99</v>
      </c>
      <c r="N528" s="21">
        <v>1894.39</v>
      </c>
      <c r="O528" s="21">
        <v>3705</v>
      </c>
      <c r="P528" s="21">
        <v>120974</v>
      </c>
      <c r="Q528" s="21">
        <v>12845.36</v>
      </c>
      <c r="R528" s="21">
        <v>27147.11</v>
      </c>
      <c r="S528" s="21">
        <v>-0.56899999999999995</v>
      </c>
      <c r="T528">
        <v>3.7968999999999999</v>
      </c>
      <c r="U528">
        <v>6.41</v>
      </c>
      <c r="V528">
        <v>355.45</v>
      </c>
    </row>
    <row r="529" spans="1:22" x14ac:dyDescent="0.25">
      <c r="A529" s="40">
        <v>44196</v>
      </c>
      <c r="B529" s="21">
        <v>3729.75</v>
      </c>
      <c r="C529" s="21">
        <v>3552.64</v>
      </c>
      <c r="D529" s="21">
        <v>119017.2</v>
      </c>
      <c r="E529" s="21">
        <v>1.2216</v>
      </c>
      <c r="F529" s="21">
        <v>5.1985000000000001</v>
      </c>
      <c r="G529" s="21">
        <v>6.5271999999999997</v>
      </c>
      <c r="H529" s="21">
        <v>0.91600000000000004</v>
      </c>
      <c r="I529" s="21">
        <v>4.1900000000000004</v>
      </c>
      <c r="J529" s="21">
        <v>5.64</v>
      </c>
      <c r="K529" s="21">
        <v>0.72</v>
      </c>
      <c r="L529" s="21">
        <v>3.21</v>
      </c>
      <c r="M529" s="21">
        <v>48.01</v>
      </c>
      <c r="N529" s="21">
        <v>1898.36</v>
      </c>
      <c r="O529" s="21">
        <v>3729.75</v>
      </c>
      <c r="P529" s="21">
        <v>120974</v>
      </c>
      <c r="Q529" s="21">
        <v>12888.28</v>
      </c>
      <c r="R529" s="21">
        <v>27231.13</v>
      </c>
      <c r="S529" s="21">
        <v>-0.56899999999999995</v>
      </c>
      <c r="T529">
        <v>3.7968999999999999</v>
      </c>
      <c r="U529">
        <v>6.41</v>
      </c>
      <c r="V529">
        <v>352.4</v>
      </c>
    </row>
    <row r="530" spans="1:22" x14ac:dyDescent="0.25">
      <c r="A530" s="40">
        <v>44197</v>
      </c>
      <c r="B530" s="21">
        <v>3729.75</v>
      </c>
      <c r="C530" s="21">
        <v>3552.64</v>
      </c>
      <c r="D530" s="21">
        <v>119017.2</v>
      </c>
      <c r="E530" s="21">
        <v>1.2215</v>
      </c>
      <c r="F530" s="21">
        <v>5.1985000000000001</v>
      </c>
      <c r="G530" s="21">
        <v>6.5271999999999997</v>
      </c>
      <c r="H530" s="21">
        <v>0.91600000000000004</v>
      </c>
      <c r="I530" s="21">
        <v>4.1900000000000004</v>
      </c>
      <c r="J530" s="21">
        <v>5.64</v>
      </c>
      <c r="K530" s="21">
        <v>0.72</v>
      </c>
      <c r="L530" s="21">
        <v>3.21</v>
      </c>
      <c r="M530" s="21">
        <v>48.01</v>
      </c>
      <c r="N530" s="21">
        <v>1898.67</v>
      </c>
      <c r="O530" s="21">
        <v>3729.75</v>
      </c>
      <c r="P530" s="21">
        <v>120974</v>
      </c>
      <c r="Q530" s="21">
        <v>12888.28</v>
      </c>
      <c r="R530" s="21">
        <v>27231.13</v>
      </c>
      <c r="S530" s="21">
        <v>-0.56899999999999995</v>
      </c>
      <c r="T530">
        <v>3.7968999999999999</v>
      </c>
      <c r="U530">
        <v>6.41</v>
      </c>
      <c r="V530">
        <v>352.4</v>
      </c>
    </row>
    <row r="531" spans="1:22" x14ac:dyDescent="0.25">
      <c r="A531" s="40">
        <v>44200</v>
      </c>
      <c r="B531" s="21">
        <v>3670.25</v>
      </c>
      <c r="C531" s="21">
        <v>3564.39</v>
      </c>
      <c r="D531" s="21">
        <v>118854.7</v>
      </c>
      <c r="E531" s="21">
        <v>1.2248000000000001</v>
      </c>
      <c r="F531" s="21">
        <v>5.2717000000000001</v>
      </c>
      <c r="G531" s="21">
        <v>6.4615</v>
      </c>
      <c r="H531" s="21">
        <v>0.91400000000000003</v>
      </c>
      <c r="I531" s="21">
        <v>4.1849999999999996</v>
      </c>
      <c r="J531" s="21">
        <v>5.65</v>
      </c>
      <c r="K531" s="21">
        <v>0.72350000000000003</v>
      </c>
      <c r="L531" s="21">
        <v>3.2143999999999999</v>
      </c>
      <c r="M531" s="21">
        <v>47.46</v>
      </c>
      <c r="N531" s="21">
        <v>1942.9</v>
      </c>
      <c r="O531" s="21">
        <v>3670.25</v>
      </c>
      <c r="P531" s="21">
        <v>120582</v>
      </c>
      <c r="Q531" s="21">
        <v>12694.66</v>
      </c>
      <c r="R531" s="21">
        <v>27472.81</v>
      </c>
      <c r="S531" s="21">
        <v>-0.60399999999999998</v>
      </c>
      <c r="T531">
        <v>3.8</v>
      </c>
      <c r="U531">
        <v>6.4</v>
      </c>
      <c r="V531">
        <v>356.15</v>
      </c>
    </row>
    <row r="532" spans="1:22" x14ac:dyDescent="0.25">
      <c r="A532" s="40">
        <v>44201</v>
      </c>
      <c r="B532" s="21">
        <v>3697</v>
      </c>
      <c r="C532" s="21">
        <v>3547.85</v>
      </c>
      <c r="D532" s="21">
        <v>119376.2</v>
      </c>
      <c r="E532" s="21">
        <v>1.2298</v>
      </c>
      <c r="F532" s="21">
        <v>5.2766000000000002</v>
      </c>
      <c r="G532" s="21">
        <v>6.4561000000000002</v>
      </c>
      <c r="H532" s="21">
        <v>0.95699999999999996</v>
      </c>
      <c r="I532" s="21">
        <v>4.3</v>
      </c>
      <c r="J532" s="21">
        <v>5.77</v>
      </c>
      <c r="K532" s="21">
        <v>0.76</v>
      </c>
      <c r="L532" s="21">
        <v>3.2622999999999998</v>
      </c>
      <c r="M532" s="21">
        <v>49.12</v>
      </c>
      <c r="N532" s="21">
        <v>1950.01</v>
      </c>
      <c r="O532" s="21">
        <v>3697</v>
      </c>
      <c r="P532" s="21">
        <v>121161</v>
      </c>
      <c r="Q532" s="21">
        <v>12802.38</v>
      </c>
      <c r="R532" s="21">
        <v>27649.86</v>
      </c>
      <c r="S532" s="21">
        <v>-0.57699999999999996</v>
      </c>
      <c r="T532">
        <v>3.82</v>
      </c>
      <c r="U532">
        <v>6.5</v>
      </c>
      <c r="V532">
        <v>364.25</v>
      </c>
    </row>
    <row r="533" spans="1:22" x14ac:dyDescent="0.25">
      <c r="A533" s="40">
        <v>44202</v>
      </c>
      <c r="B533" s="21">
        <v>3720</v>
      </c>
      <c r="C533" s="21">
        <v>3611.08</v>
      </c>
      <c r="D533" s="21">
        <v>119100.1</v>
      </c>
      <c r="E533" s="21">
        <v>1.2326999999999999</v>
      </c>
      <c r="F533" s="21">
        <v>5.3006000000000002</v>
      </c>
      <c r="G533" s="21">
        <v>6.4629000000000003</v>
      </c>
      <c r="H533" s="21">
        <v>1.038</v>
      </c>
      <c r="I533" s="21">
        <v>4.42</v>
      </c>
      <c r="J533" s="21">
        <v>5.93</v>
      </c>
      <c r="K533" s="21">
        <v>0.79</v>
      </c>
      <c r="L533" s="21">
        <v>3.29</v>
      </c>
      <c r="M533" s="21">
        <v>49.37</v>
      </c>
      <c r="N533" s="21">
        <v>1918.61</v>
      </c>
      <c r="O533" s="21">
        <v>3720</v>
      </c>
      <c r="P533" s="21">
        <v>120984</v>
      </c>
      <c r="Q533" s="21">
        <v>12623.35</v>
      </c>
      <c r="R533" s="21">
        <v>27692.3</v>
      </c>
      <c r="S533" s="21">
        <v>-0.52</v>
      </c>
      <c r="T533">
        <v>3.88</v>
      </c>
      <c r="U533">
        <v>6.7</v>
      </c>
      <c r="V533">
        <v>365.5</v>
      </c>
    </row>
    <row r="534" spans="1:22" x14ac:dyDescent="0.25">
      <c r="A534" s="40">
        <v>44203</v>
      </c>
      <c r="B534" s="21">
        <v>3775</v>
      </c>
      <c r="C534" s="21">
        <v>3622.42</v>
      </c>
      <c r="D534" s="21">
        <v>122385.9</v>
      </c>
      <c r="E534" s="21">
        <v>1.2272000000000001</v>
      </c>
      <c r="F534" s="21">
        <v>5.4009</v>
      </c>
      <c r="G534" s="21">
        <v>6.4782999999999999</v>
      </c>
      <c r="H534" s="21">
        <v>1.081</v>
      </c>
      <c r="I534" s="21">
        <v>4.6150000000000002</v>
      </c>
      <c r="J534" s="21">
        <v>6.18</v>
      </c>
      <c r="K534" s="21">
        <v>0.91</v>
      </c>
      <c r="L534" s="21">
        <v>3.3874</v>
      </c>
      <c r="M534" s="21">
        <v>49.55</v>
      </c>
      <c r="N534" s="21">
        <v>1913.95</v>
      </c>
      <c r="O534" s="21">
        <v>3775</v>
      </c>
      <c r="P534" s="21">
        <v>124573</v>
      </c>
      <c r="Q534" s="21">
        <v>12939.57</v>
      </c>
      <c r="R534" s="21">
        <v>27548.52</v>
      </c>
      <c r="S534" s="21">
        <v>-0.52200000000000002</v>
      </c>
      <c r="T534">
        <v>3.9394999999999998</v>
      </c>
      <c r="U534">
        <v>6.96</v>
      </c>
      <c r="V534">
        <v>370</v>
      </c>
    </row>
    <row r="535" spans="1:22" x14ac:dyDescent="0.25">
      <c r="A535" s="40">
        <v>44204</v>
      </c>
      <c r="B535" s="21">
        <v>3796.25</v>
      </c>
      <c r="C535" s="21">
        <v>3645.05</v>
      </c>
      <c r="D535" s="21">
        <v>125076.6</v>
      </c>
      <c r="E535" s="21">
        <v>1.2218</v>
      </c>
      <c r="F535" s="21">
        <v>5.4211999999999998</v>
      </c>
      <c r="G535" s="21">
        <v>6.4745999999999997</v>
      </c>
      <c r="H535" s="21">
        <v>1.117</v>
      </c>
      <c r="I535" s="21">
        <v>4.68</v>
      </c>
      <c r="J535" s="21">
        <v>6.26</v>
      </c>
      <c r="K535" s="21">
        <v>0.96</v>
      </c>
      <c r="L535" s="21">
        <v>3.39</v>
      </c>
      <c r="M535" s="21">
        <v>50.58</v>
      </c>
      <c r="N535" s="21">
        <v>1849.01</v>
      </c>
      <c r="O535" s="21">
        <v>3796.25</v>
      </c>
      <c r="P535" s="21">
        <v>127124</v>
      </c>
      <c r="Q535" s="21">
        <v>13105.2</v>
      </c>
      <c r="R535" s="21">
        <v>27878.22</v>
      </c>
      <c r="S535" s="21">
        <v>-0.51900000000000002</v>
      </c>
      <c r="T535">
        <v>3.94</v>
      </c>
      <c r="U535">
        <v>7.03</v>
      </c>
      <c r="V535">
        <v>368.05</v>
      </c>
    </row>
    <row r="536" spans="1:22" x14ac:dyDescent="0.25">
      <c r="A536" s="40">
        <v>44207</v>
      </c>
      <c r="B536" s="21">
        <v>3771</v>
      </c>
      <c r="C536" s="21">
        <v>3620.62</v>
      </c>
      <c r="D536" s="21">
        <v>123255.1</v>
      </c>
      <c r="E536" s="21">
        <v>1.2151000000000001</v>
      </c>
      <c r="F536" s="21">
        <v>5.5076999999999998</v>
      </c>
      <c r="G536" s="21">
        <v>6.4813999999999998</v>
      </c>
      <c r="H536" s="21">
        <v>1.147</v>
      </c>
      <c r="I536" s="21">
        <v>4.8899999999999997</v>
      </c>
      <c r="J536" s="21">
        <v>6.51</v>
      </c>
      <c r="K536" s="21">
        <v>1.1073</v>
      </c>
      <c r="L536" s="21">
        <v>3.4820000000000002</v>
      </c>
      <c r="M536" s="21">
        <v>50.71</v>
      </c>
      <c r="N536" s="21">
        <v>1843.89</v>
      </c>
      <c r="O536" s="21">
        <v>3771</v>
      </c>
      <c r="P536" s="21">
        <v>125169</v>
      </c>
      <c r="Q536" s="21">
        <v>12902.49</v>
      </c>
      <c r="R536" s="21">
        <v>27908.22</v>
      </c>
      <c r="S536" s="21">
        <v>-0.496</v>
      </c>
      <c r="T536">
        <v>4.0213999999999999</v>
      </c>
      <c r="U536">
        <v>7.25</v>
      </c>
      <c r="V536">
        <v>356.9</v>
      </c>
    </row>
    <row r="537" spans="1:22" x14ac:dyDescent="0.25">
      <c r="A537" s="40">
        <v>44208</v>
      </c>
      <c r="B537" s="21">
        <v>3774.75</v>
      </c>
      <c r="C537" s="21">
        <v>3612.13</v>
      </c>
      <c r="D537" s="21">
        <v>123998</v>
      </c>
      <c r="E537" s="21">
        <v>1.2206999999999999</v>
      </c>
      <c r="F537" s="21">
        <v>5.3212000000000002</v>
      </c>
      <c r="G537" s="21">
        <v>6.4635999999999996</v>
      </c>
      <c r="H537" s="21">
        <v>1.1299999999999999</v>
      </c>
      <c r="I537" s="21">
        <v>4.8100000000000005</v>
      </c>
      <c r="J537" s="21">
        <v>6.37</v>
      </c>
      <c r="K537" s="21">
        <v>1.0900000000000001</v>
      </c>
      <c r="L537" s="21">
        <v>3.4060000000000001</v>
      </c>
      <c r="M537" s="21">
        <v>51.56</v>
      </c>
      <c r="N537" s="21">
        <v>1854.77</v>
      </c>
      <c r="O537" s="21">
        <v>3774.75</v>
      </c>
      <c r="P537" s="21">
        <v>126359</v>
      </c>
      <c r="Q537" s="21">
        <v>12892.09</v>
      </c>
      <c r="R537" s="21">
        <v>28276.75</v>
      </c>
      <c r="S537" s="21">
        <v>-0.46800000000000003</v>
      </c>
      <c r="T537">
        <v>3.9628000000000001</v>
      </c>
      <c r="U537">
        <v>7.11</v>
      </c>
      <c r="V537">
        <v>360.55</v>
      </c>
    </row>
    <row r="538" spans="1:22" x14ac:dyDescent="0.25">
      <c r="A538" s="40">
        <v>44209</v>
      </c>
      <c r="B538" s="21">
        <v>3783</v>
      </c>
      <c r="C538" s="21">
        <v>3616.51</v>
      </c>
      <c r="D538" s="21">
        <v>121933.1</v>
      </c>
      <c r="E538" s="21">
        <v>1.2157</v>
      </c>
      <c r="F538" s="21">
        <v>5.3079000000000001</v>
      </c>
      <c r="G538" s="21">
        <v>6.4683000000000002</v>
      </c>
      <c r="H538" s="21">
        <v>1.0840000000000001</v>
      </c>
      <c r="I538" s="21">
        <v>5.0350000000000001</v>
      </c>
      <c r="J538" s="21">
        <v>6.6</v>
      </c>
      <c r="K538" s="21">
        <v>1.23</v>
      </c>
      <c r="L538" s="21">
        <v>3.4449000000000001</v>
      </c>
      <c r="M538" s="21">
        <v>51.61</v>
      </c>
      <c r="N538" s="21">
        <v>1845.51</v>
      </c>
      <c r="O538" s="21">
        <v>3783</v>
      </c>
      <c r="P538" s="21">
        <v>124018</v>
      </c>
      <c r="Q538" s="21">
        <v>12973.63</v>
      </c>
      <c r="R538" s="21">
        <v>28235.599999999999</v>
      </c>
      <c r="S538" s="21">
        <v>-0.52200000000000002</v>
      </c>
      <c r="T538">
        <v>4</v>
      </c>
      <c r="U538">
        <v>7.28</v>
      </c>
      <c r="V538">
        <v>361.75</v>
      </c>
    </row>
    <row r="539" spans="1:22" x14ac:dyDescent="0.25">
      <c r="A539" s="40">
        <v>44210</v>
      </c>
      <c r="B539" s="21">
        <v>3770</v>
      </c>
      <c r="C539" s="21">
        <v>3641.37</v>
      </c>
      <c r="D539" s="21">
        <v>123480.5</v>
      </c>
      <c r="E539" s="21">
        <v>1.2155</v>
      </c>
      <c r="F539" s="21">
        <v>5.2056000000000004</v>
      </c>
      <c r="G539" s="21">
        <v>6.4744999999999999</v>
      </c>
      <c r="H539" s="21">
        <v>1.1299999999999999</v>
      </c>
      <c r="I539" s="21">
        <v>4.96</v>
      </c>
      <c r="J539" s="21">
        <v>6.48</v>
      </c>
      <c r="K539" s="21">
        <v>1.1830000000000001</v>
      </c>
      <c r="L539" s="21">
        <v>3.395</v>
      </c>
      <c r="M539" s="21">
        <v>51.96</v>
      </c>
      <c r="N539" s="21">
        <v>1846.53</v>
      </c>
      <c r="O539" s="21">
        <v>3770</v>
      </c>
      <c r="P539" s="21">
        <v>125558</v>
      </c>
      <c r="Q539" s="21">
        <v>12898.69</v>
      </c>
      <c r="R539" s="21">
        <v>28496.86</v>
      </c>
      <c r="S539" s="21">
        <v>-0.55000000000000004</v>
      </c>
      <c r="T539">
        <v>3.9525999999999999</v>
      </c>
      <c r="U539">
        <v>7.1</v>
      </c>
      <c r="V539">
        <v>366.15</v>
      </c>
    </row>
    <row r="540" spans="1:22" x14ac:dyDescent="0.25">
      <c r="A540" s="40">
        <v>44211</v>
      </c>
      <c r="B540" s="21">
        <v>3741.25</v>
      </c>
      <c r="C540" s="21">
        <v>3599.55</v>
      </c>
      <c r="D540" s="21">
        <v>120348.8</v>
      </c>
      <c r="E540" s="21">
        <v>1.2081999999999999</v>
      </c>
      <c r="F540" s="21">
        <v>5.3003</v>
      </c>
      <c r="G540" s="21">
        <v>6.4809000000000001</v>
      </c>
      <c r="H540" s="21">
        <v>1.0840000000000001</v>
      </c>
      <c r="I540" s="21">
        <v>5.0350000000000001</v>
      </c>
      <c r="J540" s="21">
        <v>6.49</v>
      </c>
      <c r="K540" s="21">
        <v>1.165</v>
      </c>
      <c r="L540" s="21">
        <v>3.4478</v>
      </c>
      <c r="M540" s="21">
        <v>51.04</v>
      </c>
      <c r="N540" s="21">
        <v>1828.45</v>
      </c>
      <c r="O540" s="21">
        <v>3741.25</v>
      </c>
      <c r="P540" s="21">
        <v>122410</v>
      </c>
      <c r="Q540" s="21">
        <v>12803.93</v>
      </c>
      <c r="R540" s="21">
        <v>28573.86</v>
      </c>
      <c r="S540" s="21">
        <v>-0.54300000000000004</v>
      </c>
      <c r="T540">
        <v>4</v>
      </c>
      <c r="U540">
        <v>7.11</v>
      </c>
      <c r="V540">
        <v>360.35</v>
      </c>
    </row>
    <row r="541" spans="1:22" x14ac:dyDescent="0.25">
      <c r="A541" s="40">
        <v>44214</v>
      </c>
      <c r="B541" s="21">
        <v>3741.25</v>
      </c>
      <c r="C541" s="21">
        <v>3602.67</v>
      </c>
      <c r="D541" s="21">
        <v>121241.60000000001</v>
      </c>
      <c r="E541" s="21">
        <v>1.2077</v>
      </c>
      <c r="F541" s="21">
        <v>5.2973999999999997</v>
      </c>
      <c r="G541" s="21">
        <v>6.4924999999999997</v>
      </c>
      <c r="H541" s="21">
        <v>1.0840000000000001</v>
      </c>
      <c r="I541" s="21">
        <v>4.9800000000000004</v>
      </c>
      <c r="J541" s="21">
        <v>6.45</v>
      </c>
      <c r="K541" s="21">
        <v>1.1000000000000001</v>
      </c>
      <c r="L541" s="21">
        <v>3.4630000000000001</v>
      </c>
      <c r="M541" s="21">
        <v>51.04</v>
      </c>
      <c r="N541" s="21">
        <v>1841.26</v>
      </c>
      <c r="O541" s="21">
        <v>3741.25</v>
      </c>
      <c r="P541" s="21">
        <v>123287</v>
      </c>
      <c r="Q541" s="21">
        <v>12803.93</v>
      </c>
      <c r="R541" s="21">
        <v>28862.77</v>
      </c>
      <c r="S541" s="21">
        <v>-0.52700000000000002</v>
      </c>
      <c r="T541">
        <v>4.0199999999999996</v>
      </c>
      <c r="U541">
        <v>7.08</v>
      </c>
      <c r="V541">
        <v>360.35</v>
      </c>
    </row>
    <row r="542" spans="1:22" x14ac:dyDescent="0.25">
      <c r="A542" s="40">
        <v>44215</v>
      </c>
      <c r="B542" s="21">
        <v>3769.75</v>
      </c>
      <c r="C542" s="21">
        <v>3595.42</v>
      </c>
      <c r="D542" s="21">
        <v>120636.4</v>
      </c>
      <c r="E542" s="21">
        <v>1.2129000000000001</v>
      </c>
      <c r="F542" s="21">
        <v>5.3517999999999999</v>
      </c>
      <c r="G542" s="21">
        <v>6.4790999999999999</v>
      </c>
      <c r="H542" s="21">
        <v>1.089</v>
      </c>
      <c r="I542" s="21">
        <v>4.9950000000000001</v>
      </c>
      <c r="J542" s="21">
        <v>6.49</v>
      </c>
      <c r="K542" s="21">
        <v>1.1084000000000001</v>
      </c>
      <c r="L542" s="21">
        <v>3.52</v>
      </c>
      <c r="M542" s="21">
        <v>51.31</v>
      </c>
      <c r="N542" s="21">
        <v>1840.28</v>
      </c>
      <c r="O542" s="21">
        <v>3769.75</v>
      </c>
      <c r="P542" s="21">
        <v>122610</v>
      </c>
      <c r="Q542" s="21">
        <v>12996.54</v>
      </c>
      <c r="R542" s="21">
        <v>29642.28</v>
      </c>
      <c r="S542" s="21">
        <v>-0.52600000000000002</v>
      </c>
      <c r="T542">
        <v>4.0599999999999996</v>
      </c>
      <c r="U542">
        <v>7.12</v>
      </c>
      <c r="V542">
        <v>362.75</v>
      </c>
    </row>
    <row r="543" spans="1:22" x14ac:dyDescent="0.25">
      <c r="A543" s="40">
        <v>44216</v>
      </c>
      <c r="B543" s="21">
        <v>3824.5</v>
      </c>
      <c r="C543" s="21">
        <v>3624.04</v>
      </c>
      <c r="D543" s="21">
        <v>119646.39999999999</v>
      </c>
      <c r="E543" s="21">
        <v>1.2105999999999999</v>
      </c>
      <c r="F543" s="21">
        <v>5.3083</v>
      </c>
      <c r="G543" s="21">
        <v>6.4656000000000002</v>
      </c>
      <c r="H543" s="21">
        <v>1.081</v>
      </c>
      <c r="I543" s="21">
        <v>4.96</v>
      </c>
      <c r="J543" s="21">
        <v>6.48</v>
      </c>
      <c r="K543" s="21">
        <v>1.1182000000000001</v>
      </c>
      <c r="L543" s="21">
        <v>3.5438000000000001</v>
      </c>
      <c r="M543" s="21">
        <v>51.39</v>
      </c>
      <c r="N543" s="21">
        <v>1871.84</v>
      </c>
      <c r="O543" s="21">
        <v>3824.5</v>
      </c>
      <c r="P543" s="21">
        <v>121661</v>
      </c>
      <c r="Q543" s="21">
        <v>13296.45</v>
      </c>
      <c r="R543" s="21">
        <v>29962.47</v>
      </c>
      <c r="S543" s="21">
        <v>-0.52900000000000003</v>
      </c>
      <c r="T543">
        <v>4.0762</v>
      </c>
      <c r="U543">
        <v>7.15</v>
      </c>
      <c r="V543">
        <v>363.6</v>
      </c>
    </row>
    <row r="544" spans="1:22" x14ac:dyDescent="0.25">
      <c r="A544" s="40">
        <v>44217</v>
      </c>
      <c r="B544" s="21">
        <v>3825.5</v>
      </c>
      <c r="C544" s="21">
        <v>3618.35</v>
      </c>
      <c r="D544" s="21">
        <v>118329</v>
      </c>
      <c r="E544" s="21">
        <v>1.2163999999999999</v>
      </c>
      <c r="F544" s="21">
        <v>5.3605</v>
      </c>
      <c r="G544" s="21">
        <v>6.4619999999999997</v>
      </c>
      <c r="H544" s="21">
        <v>1.107</v>
      </c>
      <c r="I544" s="21">
        <v>5.125</v>
      </c>
      <c r="J544" s="21">
        <v>6.62</v>
      </c>
      <c r="K544" s="21">
        <v>1.2438</v>
      </c>
      <c r="L544" s="21">
        <v>3.5747999999999998</v>
      </c>
      <c r="M544" s="21">
        <v>51.34</v>
      </c>
      <c r="N544" s="21">
        <v>1870.02</v>
      </c>
      <c r="O544" s="21">
        <v>3825.5</v>
      </c>
      <c r="P544" s="21">
        <v>120445</v>
      </c>
      <c r="Q544" s="21">
        <v>13404.99</v>
      </c>
      <c r="R544" s="21">
        <v>29927.759999999998</v>
      </c>
      <c r="S544" s="21">
        <v>-0.496</v>
      </c>
      <c r="T544">
        <v>4.1100000000000003</v>
      </c>
      <c r="U544">
        <v>7.26</v>
      </c>
      <c r="V544">
        <v>364.5</v>
      </c>
    </row>
    <row r="545" spans="1:22" x14ac:dyDescent="0.25">
      <c r="A545" s="40">
        <v>44218</v>
      </c>
      <c r="B545" s="21">
        <v>3815.5</v>
      </c>
      <c r="C545" s="21">
        <v>3602.41</v>
      </c>
      <c r="D545" s="21">
        <v>117380.5</v>
      </c>
      <c r="E545" s="21">
        <v>1.2171000000000001</v>
      </c>
      <c r="F545" s="21">
        <v>5.4705000000000004</v>
      </c>
      <c r="G545" s="21">
        <v>6.4814999999999996</v>
      </c>
      <c r="H545" s="21">
        <v>1.087</v>
      </c>
      <c r="I545" s="21">
        <v>5.1849999999999996</v>
      </c>
      <c r="J545" s="21">
        <v>6.79</v>
      </c>
      <c r="K545" s="21">
        <v>1.32</v>
      </c>
      <c r="L545" s="21">
        <v>3.63</v>
      </c>
      <c r="M545" s="21">
        <v>50.61</v>
      </c>
      <c r="N545" s="21">
        <v>1855.61</v>
      </c>
      <c r="O545" s="21">
        <v>3815.5</v>
      </c>
      <c r="P545" s="21">
        <v>119454</v>
      </c>
      <c r="Q545" s="21">
        <v>13366.4</v>
      </c>
      <c r="R545" s="21">
        <v>29447.85</v>
      </c>
      <c r="S545" s="21">
        <v>-0.51200000000000001</v>
      </c>
      <c r="T545">
        <v>4.1447000000000003</v>
      </c>
      <c r="U545">
        <v>7.5</v>
      </c>
      <c r="V545">
        <v>362.3</v>
      </c>
    </row>
    <row r="546" spans="1:22" x14ac:dyDescent="0.25">
      <c r="A546" s="40">
        <v>44221</v>
      </c>
      <c r="B546" s="21">
        <v>3827.5</v>
      </c>
      <c r="C546" s="21">
        <v>3553.14</v>
      </c>
      <c r="D546" s="21">
        <v>117380.5</v>
      </c>
      <c r="E546" s="21">
        <v>1.2139</v>
      </c>
      <c r="F546" s="21">
        <v>5.4965000000000002</v>
      </c>
      <c r="G546" s="21">
        <v>6.4801000000000002</v>
      </c>
      <c r="H546" s="21">
        <v>1.0309999999999999</v>
      </c>
      <c r="I546" s="21">
        <v>5.1849999999999996</v>
      </c>
      <c r="J546" s="21">
        <v>6.79</v>
      </c>
      <c r="K546" s="21">
        <v>1.32</v>
      </c>
      <c r="L546" s="21">
        <v>3.63</v>
      </c>
      <c r="M546" s="21">
        <v>51.01</v>
      </c>
      <c r="N546" s="21">
        <v>1855.93</v>
      </c>
      <c r="O546" s="21">
        <v>3827.5</v>
      </c>
      <c r="P546" s="21">
        <v>119454</v>
      </c>
      <c r="Q546" s="21">
        <v>13483.29</v>
      </c>
      <c r="R546" s="21">
        <v>30159.01</v>
      </c>
      <c r="S546" s="21">
        <v>-0.55000000000000004</v>
      </c>
      <c r="T546">
        <v>4.1447000000000003</v>
      </c>
      <c r="U546">
        <v>7.5</v>
      </c>
      <c r="V546">
        <v>362.85</v>
      </c>
    </row>
    <row r="547" spans="1:22" x14ac:dyDescent="0.25">
      <c r="A547" s="40">
        <v>44222</v>
      </c>
      <c r="B547" s="21">
        <v>3822</v>
      </c>
      <c r="C547" s="21">
        <v>3592.83</v>
      </c>
      <c r="D547" s="21">
        <v>116464.1</v>
      </c>
      <c r="E547" s="21">
        <v>1.216</v>
      </c>
      <c r="F547" s="21">
        <v>5.3502999999999998</v>
      </c>
      <c r="G547" s="21">
        <v>6.4650999999999996</v>
      </c>
      <c r="H547" s="21">
        <v>1.036</v>
      </c>
      <c r="I547" s="21">
        <v>5.085</v>
      </c>
      <c r="J547" s="21">
        <v>6.62</v>
      </c>
      <c r="K547" s="21">
        <v>1.35</v>
      </c>
      <c r="L547" s="21">
        <v>3.5844</v>
      </c>
      <c r="M547" s="21">
        <v>50.83</v>
      </c>
      <c r="N547" s="21">
        <v>1850.92</v>
      </c>
      <c r="O547" s="21">
        <v>3822</v>
      </c>
      <c r="P547" s="21">
        <v>118285</v>
      </c>
      <c r="Q547" s="21">
        <v>13490.19</v>
      </c>
      <c r="R547" s="21">
        <v>29391.26</v>
      </c>
      <c r="S547" s="21">
        <v>-0.53300000000000003</v>
      </c>
      <c r="T547">
        <v>4.1100000000000003</v>
      </c>
      <c r="U547">
        <v>7.3</v>
      </c>
      <c r="V547">
        <v>362.3</v>
      </c>
    </row>
    <row r="548" spans="1:22" x14ac:dyDescent="0.25">
      <c r="A548" s="40">
        <v>44223</v>
      </c>
      <c r="B548" s="21">
        <v>3723.5</v>
      </c>
      <c r="C548" s="21">
        <v>3536.38</v>
      </c>
      <c r="D548" s="21">
        <v>115882.3</v>
      </c>
      <c r="E548" s="21">
        <v>1.2111000000000001</v>
      </c>
      <c r="F548" s="21">
        <v>5.4105999999999996</v>
      </c>
      <c r="G548" s="21">
        <v>6.4836</v>
      </c>
      <c r="H548" s="21">
        <v>1.018</v>
      </c>
      <c r="I548" s="21">
        <v>5.07</v>
      </c>
      <c r="J548" s="21">
        <v>6.5600000000000005</v>
      </c>
      <c r="K548" s="21">
        <v>1.3235999999999999</v>
      </c>
      <c r="L548" s="21">
        <v>3.5423999999999998</v>
      </c>
      <c r="M548" s="21">
        <v>50.97</v>
      </c>
      <c r="N548" s="21">
        <v>1843.98</v>
      </c>
      <c r="O548" s="21">
        <v>3723.5</v>
      </c>
      <c r="P548" s="21">
        <v>117861</v>
      </c>
      <c r="Q548" s="21">
        <v>13112.65</v>
      </c>
      <c r="R548" s="21">
        <v>29297.53</v>
      </c>
      <c r="S548" s="21">
        <v>-0.54600000000000004</v>
      </c>
      <c r="T548">
        <v>4.0842999999999998</v>
      </c>
      <c r="U548">
        <v>7.22</v>
      </c>
      <c r="V548">
        <v>356.15</v>
      </c>
    </row>
    <row r="549" spans="1:22" x14ac:dyDescent="0.25">
      <c r="A549" s="40">
        <v>44224</v>
      </c>
      <c r="B549" s="21">
        <v>3759.25</v>
      </c>
      <c r="C549" s="21">
        <v>3557.04</v>
      </c>
      <c r="D549" s="21">
        <v>118883.3</v>
      </c>
      <c r="E549" s="21">
        <v>1.2121999999999999</v>
      </c>
      <c r="F549" s="21">
        <v>5.4405000000000001</v>
      </c>
      <c r="G549" s="21">
        <v>6.4495000000000005</v>
      </c>
      <c r="H549" s="21">
        <v>1.0469999999999999</v>
      </c>
      <c r="I549" s="21">
        <v>4.9249999999999998</v>
      </c>
      <c r="J549" s="21">
        <v>6.46</v>
      </c>
      <c r="K549" s="21">
        <v>1.2</v>
      </c>
      <c r="L549" s="21">
        <v>3.49</v>
      </c>
      <c r="M549" s="21">
        <v>50.5</v>
      </c>
      <c r="N549" s="21">
        <v>1843.17</v>
      </c>
      <c r="O549" s="21">
        <v>3759.25</v>
      </c>
      <c r="P549" s="21">
        <v>121026</v>
      </c>
      <c r="Q549" s="21">
        <v>13201.53</v>
      </c>
      <c r="R549" s="21">
        <v>28550.77</v>
      </c>
      <c r="S549" s="21">
        <v>-0.53900000000000003</v>
      </c>
      <c r="T549">
        <v>4.05</v>
      </c>
      <c r="U549">
        <v>7.14</v>
      </c>
      <c r="V549">
        <v>356.55</v>
      </c>
    </row>
    <row r="550" spans="1:22" x14ac:dyDescent="0.25">
      <c r="A550" s="40">
        <v>44225</v>
      </c>
      <c r="B550" s="21">
        <v>3684.75</v>
      </c>
      <c r="C550" s="21">
        <v>3481.44</v>
      </c>
      <c r="D550" s="21">
        <v>115067.6</v>
      </c>
      <c r="E550" s="21">
        <v>1.2136</v>
      </c>
      <c r="F550" s="21">
        <v>5.4717000000000002</v>
      </c>
      <c r="G550" s="21">
        <v>6.4291999999999998</v>
      </c>
      <c r="H550" s="21">
        <v>1.0669999999999999</v>
      </c>
      <c r="I550" s="21">
        <v>4.83</v>
      </c>
      <c r="J550" s="21">
        <v>6.32</v>
      </c>
      <c r="K550" s="21">
        <v>1.1299999999999999</v>
      </c>
      <c r="L550" s="21">
        <v>3.4134000000000002</v>
      </c>
      <c r="M550" s="21">
        <v>50.34</v>
      </c>
      <c r="N550" s="21">
        <v>1847.65</v>
      </c>
      <c r="O550" s="21">
        <v>3684.75</v>
      </c>
      <c r="P550" s="21">
        <v>116986</v>
      </c>
      <c r="Q550" s="21">
        <v>12925.38</v>
      </c>
      <c r="R550" s="21">
        <v>28283.71</v>
      </c>
      <c r="S550" s="21">
        <v>-0.51800000000000002</v>
      </c>
      <c r="T550">
        <v>4.0160999999999998</v>
      </c>
      <c r="U550">
        <v>7.01</v>
      </c>
      <c r="V550">
        <v>354.35</v>
      </c>
    </row>
    <row r="551" spans="1:22" x14ac:dyDescent="0.25">
      <c r="A551" s="40">
        <v>44228</v>
      </c>
      <c r="B551" s="21">
        <v>3745.75</v>
      </c>
      <c r="C551" s="21">
        <v>3530.85</v>
      </c>
      <c r="D551" s="21">
        <v>117517.6</v>
      </c>
      <c r="E551" s="21">
        <v>1.206</v>
      </c>
      <c r="F551" s="21">
        <v>5.4457000000000004</v>
      </c>
      <c r="G551" s="21">
        <v>6.4679000000000002</v>
      </c>
      <c r="H551" s="21">
        <v>1.081</v>
      </c>
      <c r="I551" s="21">
        <v>4.8899999999999997</v>
      </c>
      <c r="J551" s="21">
        <v>6.33</v>
      </c>
      <c r="K551" s="21">
        <v>1.1000000000000001</v>
      </c>
      <c r="L551" s="21">
        <v>3.456</v>
      </c>
      <c r="M551" s="21">
        <v>51.51</v>
      </c>
      <c r="N551" s="21">
        <v>1860.78</v>
      </c>
      <c r="O551" s="21">
        <v>3745.75</v>
      </c>
      <c r="P551" s="21">
        <v>119356</v>
      </c>
      <c r="Q551" s="21">
        <v>13248.9</v>
      </c>
      <c r="R551" s="21">
        <v>28892.86</v>
      </c>
      <c r="S551" s="21">
        <v>-0.51600000000000001</v>
      </c>
      <c r="T551">
        <v>4.0317999999999996</v>
      </c>
      <c r="U551">
        <v>6.99</v>
      </c>
      <c r="V551">
        <v>353.25</v>
      </c>
    </row>
    <row r="552" spans="1:22" x14ac:dyDescent="0.25">
      <c r="A552" s="40">
        <v>44229</v>
      </c>
      <c r="B552" s="21">
        <v>3798.5</v>
      </c>
      <c r="C552" s="21">
        <v>3590.46</v>
      </c>
      <c r="D552" s="21">
        <v>118233.8</v>
      </c>
      <c r="E552" s="21">
        <v>1.2043999999999999</v>
      </c>
      <c r="F552" s="21">
        <v>5.3593999999999999</v>
      </c>
      <c r="G552" s="21">
        <v>6.4573999999999998</v>
      </c>
      <c r="H552" s="21">
        <v>1.0980000000000001</v>
      </c>
      <c r="I552" s="21">
        <v>4.8149999999999995</v>
      </c>
      <c r="J552" s="21">
        <v>6.22</v>
      </c>
      <c r="K552" s="21">
        <v>1.02</v>
      </c>
      <c r="L552" s="21">
        <v>3.3820999999999999</v>
      </c>
      <c r="M552" s="21">
        <v>52.46</v>
      </c>
      <c r="N552" s="21">
        <v>1838.03</v>
      </c>
      <c r="O552" s="21">
        <v>3798.5</v>
      </c>
      <c r="P552" s="21">
        <v>120295</v>
      </c>
      <c r="Q552" s="21">
        <v>13456.12</v>
      </c>
      <c r="R552" s="21">
        <v>29248.7</v>
      </c>
      <c r="S552" s="21">
        <v>-0.48899999999999999</v>
      </c>
      <c r="T552">
        <v>3.9201000000000001</v>
      </c>
      <c r="U552">
        <v>6.89</v>
      </c>
      <c r="V552">
        <v>351.4</v>
      </c>
    </row>
    <row r="553" spans="1:22" x14ac:dyDescent="0.25">
      <c r="A553" s="40">
        <v>44230</v>
      </c>
      <c r="B553" s="21">
        <v>3803.75</v>
      </c>
      <c r="C553" s="21">
        <v>3609.75</v>
      </c>
      <c r="D553" s="21">
        <v>119724.7</v>
      </c>
      <c r="E553" s="21">
        <v>1.2036</v>
      </c>
      <c r="F553" s="21">
        <v>5.3783000000000003</v>
      </c>
      <c r="G553" s="21">
        <v>6.4619999999999997</v>
      </c>
      <c r="H553" s="21">
        <v>1.139</v>
      </c>
      <c r="I553" s="21">
        <v>4.7850000000000001</v>
      </c>
      <c r="J553" s="21">
        <v>6.2</v>
      </c>
      <c r="K553" s="21">
        <v>1</v>
      </c>
      <c r="L553" s="21">
        <v>3.3393999999999999</v>
      </c>
      <c r="M553" s="21">
        <v>53.22</v>
      </c>
      <c r="N553" s="21">
        <v>1834.04</v>
      </c>
      <c r="O553" s="21">
        <v>3803.75</v>
      </c>
      <c r="P553" s="21">
        <v>121634</v>
      </c>
      <c r="Q553" s="21">
        <v>13402.37</v>
      </c>
      <c r="R553" s="21">
        <v>29307.46</v>
      </c>
      <c r="S553" s="21">
        <v>-0.46400000000000002</v>
      </c>
      <c r="T553">
        <v>3.9001000000000001</v>
      </c>
      <c r="U553">
        <v>6.88</v>
      </c>
      <c r="V553">
        <v>355.1</v>
      </c>
    </row>
    <row r="554" spans="1:22" x14ac:dyDescent="0.25">
      <c r="A554" s="40">
        <v>44231</v>
      </c>
      <c r="B554" s="21">
        <v>3844</v>
      </c>
      <c r="C554" s="21">
        <v>3642.12</v>
      </c>
      <c r="D554" s="21">
        <v>119260.8</v>
      </c>
      <c r="E554" s="21">
        <v>1.1963999999999999</v>
      </c>
      <c r="F554" s="21">
        <v>5.4322999999999997</v>
      </c>
      <c r="G554" s="21">
        <v>6.4718</v>
      </c>
      <c r="H554" s="21">
        <v>1.141</v>
      </c>
      <c r="I554" s="21">
        <v>4.875</v>
      </c>
      <c r="J554" s="21">
        <v>6.32</v>
      </c>
      <c r="K554" s="21">
        <v>1</v>
      </c>
      <c r="L554" s="21">
        <v>3.4089999999999998</v>
      </c>
      <c r="M554" s="21">
        <v>53.6</v>
      </c>
      <c r="N554" s="21">
        <v>1794.03</v>
      </c>
      <c r="O554" s="21">
        <v>3844</v>
      </c>
      <c r="P554" s="21">
        <v>121108</v>
      </c>
      <c r="Q554" s="21">
        <v>13560.89</v>
      </c>
      <c r="R554" s="21">
        <v>29113.5</v>
      </c>
      <c r="S554" s="21">
        <v>-0.45400000000000001</v>
      </c>
      <c r="T554">
        <v>3.9251</v>
      </c>
      <c r="U554">
        <v>6.99</v>
      </c>
      <c r="V554">
        <v>354.5</v>
      </c>
    </row>
    <row r="555" spans="1:22" x14ac:dyDescent="0.25">
      <c r="A555" s="40">
        <v>44232</v>
      </c>
      <c r="B555" s="21">
        <v>3859.5</v>
      </c>
      <c r="C555" s="21">
        <v>3655.77</v>
      </c>
      <c r="D555" s="21">
        <v>120240.3</v>
      </c>
      <c r="E555" s="21">
        <v>1.2046000000000001</v>
      </c>
      <c r="F555" s="21">
        <v>5.3766999999999996</v>
      </c>
      <c r="G555" s="21">
        <v>6.4656000000000002</v>
      </c>
      <c r="H555" s="21">
        <v>1.165</v>
      </c>
      <c r="I555" s="21">
        <v>4.9800000000000004</v>
      </c>
      <c r="J555" s="21">
        <v>6.31</v>
      </c>
      <c r="K555" s="21">
        <v>1</v>
      </c>
      <c r="L555" s="21">
        <v>3.4066000000000001</v>
      </c>
      <c r="M555" s="21">
        <v>54.1</v>
      </c>
      <c r="N555" s="21">
        <v>1814.11</v>
      </c>
      <c r="O555" s="21">
        <v>3859.5</v>
      </c>
      <c r="P555" s="21">
        <v>122158</v>
      </c>
      <c r="Q555" s="21">
        <v>13603.96</v>
      </c>
      <c r="R555" s="21">
        <v>29288.68</v>
      </c>
      <c r="S555" s="21">
        <v>-0.44800000000000001</v>
      </c>
      <c r="T555">
        <v>3.9169999999999998</v>
      </c>
      <c r="U555">
        <v>6.98</v>
      </c>
      <c r="V555">
        <v>360.85</v>
      </c>
    </row>
    <row r="556" spans="1:22" x14ac:dyDescent="0.25">
      <c r="A556" s="40">
        <v>44235</v>
      </c>
      <c r="B556" s="21">
        <v>3887.25</v>
      </c>
      <c r="C556" s="21">
        <v>3665.51</v>
      </c>
      <c r="D556" s="21">
        <v>119696.4</v>
      </c>
      <c r="E556" s="21">
        <v>1.2050000000000001</v>
      </c>
      <c r="F556" s="21">
        <v>5.3575999999999997</v>
      </c>
      <c r="G556" s="21">
        <v>6.4484000000000004</v>
      </c>
      <c r="H556" s="21">
        <v>1.171</v>
      </c>
      <c r="I556" s="21">
        <v>4.9450000000000003</v>
      </c>
      <c r="J556" s="21">
        <v>6.38</v>
      </c>
      <c r="K556" s="21">
        <v>0.96</v>
      </c>
      <c r="L556" s="21">
        <v>3.4211</v>
      </c>
      <c r="M556" s="21">
        <v>55.1</v>
      </c>
      <c r="N556" s="21">
        <v>1830.81</v>
      </c>
      <c r="O556" s="21">
        <v>3887.25</v>
      </c>
      <c r="P556" s="21">
        <v>121700</v>
      </c>
      <c r="Q556" s="21">
        <v>13695.02</v>
      </c>
      <c r="R556" s="21">
        <v>29319.47</v>
      </c>
      <c r="S556" s="21">
        <v>-0.44500000000000001</v>
      </c>
      <c r="T556">
        <v>3.9251</v>
      </c>
      <c r="U556">
        <v>7.03</v>
      </c>
      <c r="V556">
        <v>364.15</v>
      </c>
    </row>
    <row r="557" spans="1:22" x14ac:dyDescent="0.25">
      <c r="A557" s="40">
        <v>44236</v>
      </c>
      <c r="B557" s="21">
        <v>3884</v>
      </c>
      <c r="C557" s="21">
        <v>3661.13</v>
      </c>
      <c r="D557" s="21">
        <v>119471.6</v>
      </c>
      <c r="E557" s="21">
        <v>1.2119</v>
      </c>
      <c r="F557" s="21">
        <v>5.3823999999999996</v>
      </c>
      <c r="G557" s="21">
        <v>6.4352999999999998</v>
      </c>
      <c r="H557" s="21">
        <v>1.159</v>
      </c>
      <c r="I557" s="21">
        <v>4.9850000000000003</v>
      </c>
      <c r="J557" s="21">
        <v>6.46</v>
      </c>
      <c r="K557" s="21">
        <v>1.04</v>
      </c>
      <c r="L557" s="21">
        <v>3.4558</v>
      </c>
      <c r="M557" s="21">
        <v>55.44</v>
      </c>
      <c r="N557" s="21">
        <v>1838.32</v>
      </c>
      <c r="O557" s="21">
        <v>3884</v>
      </c>
      <c r="P557" s="21">
        <v>121307</v>
      </c>
      <c r="Q557" s="21">
        <v>13687.08</v>
      </c>
      <c r="R557" s="21">
        <v>29476.19</v>
      </c>
      <c r="S557" s="21">
        <v>-0.44600000000000001</v>
      </c>
      <c r="T557">
        <v>3.956</v>
      </c>
      <c r="U557">
        <v>7.11</v>
      </c>
      <c r="V557">
        <v>368.8</v>
      </c>
    </row>
    <row r="558" spans="1:22" x14ac:dyDescent="0.25">
      <c r="A558" s="40">
        <v>44237</v>
      </c>
      <c r="B558" s="21">
        <v>3881.5</v>
      </c>
      <c r="C558" s="21">
        <v>3648.37</v>
      </c>
      <c r="D558" s="21">
        <v>118435.3</v>
      </c>
      <c r="E558" s="21">
        <v>1.2118</v>
      </c>
      <c r="F558" s="21">
        <v>5.3846999999999996</v>
      </c>
      <c r="G558" s="21">
        <v>6.4583000000000004</v>
      </c>
      <c r="H558" s="21">
        <v>1.123</v>
      </c>
      <c r="I558" s="21">
        <v>4.8600000000000003</v>
      </c>
      <c r="J558" s="21">
        <v>6.39</v>
      </c>
      <c r="K558" s="21">
        <v>0.94</v>
      </c>
      <c r="L558" s="21">
        <v>3.4350999999999998</v>
      </c>
      <c r="M558" s="21">
        <v>55.73</v>
      </c>
      <c r="N558" s="21">
        <v>1842.89</v>
      </c>
      <c r="O558" s="21">
        <v>3881.5</v>
      </c>
      <c r="P558" s="21">
        <v>120288</v>
      </c>
      <c r="Q558" s="21">
        <v>13655.27</v>
      </c>
      <c r="R558" s="21">
        <v>30038.720000000001</v>
      </c>
      <c r="S558" s="21">
        <v>-0.437</v>
      </c>
      <c r="T558">
        <v>3.9428999999999998</v>
      </c>
      <c r="U558">
        <v>7.09</v>
      </c>
      <c r="V558">
        <v>374.8</v>
      </c>
    </row>
    <row r="559" spans="1:22" x14ac:dyDescent="0.25">
      <c r="A559" s="40">
        <v>44238</v>
      </c>
      <c r="B559" s="21">
        <v>3890.5</v>
      </c>
      <c r="C559" s="21">
        <v>3671.68</v>
      </c>
      <c r="D559" s="21">
        <v>119299.8</v>
      </c>
      <c r="E559" s="21">
        <v>1.2130000000000001</v>
      </c>
      <c r="F559" s="21">
        <v>5.3853999999999997</v>
      </c>
      <c r="G559" s="21">
        <v>6.4583000000000004</v>
      </c>
      <c r="H559" s="21">
        <v>1.1659999999999999</v>
      </c>
      <c r="I559" s="21">
        <v>4.875</v>
      </c>
      <c r="J559" s="21">
        <v>6.43</v>
      </c>
      <c r="K559" s="21">
        <v>0.95909999999999995</v>
      </c>
      <c r="L559" s="21">
        <v>3.45</v>
      </c>
      <c r="M559" s="21">
        <v>55.4</v>
      </c>
      <c r="N559" s="21">
        <v>1825.51</v>
      </c>
      <c r="O559" s="21">
        <v>3890.5</v>
      </c>
      <c r="P559" s="21">
        <v>121145</v>
      </c>
      <c r="Q559" s="21">
        <v>13734.35</v>
      </c>
      <c r="R559" s="21">
        <v>30173.57</v>
      </c>
      <c r="S559" s="21">
        <v>-0.45800000000000002</v>
      </c>
      <c r="T559">
        <v>3.94</v>
      </c>
      <c r="U559">
        <v>7.12</v>
      </c>
      <c r="V559">
        <v>375.05</v>
      </c>
    </row>
    <row r="560" spans="1:22" x14ac:dyDescent="0.25">
      <c r="A560" s="40">
        <v>44239</v>
      </c>
      <c r="B560" s="21">
        <v>3910.25</v>
      </c>
      <c r="C560" s="21">
        <v>3695.61</v>
      </c>
      <c r="D560" s="21">
        <v>119428.7</v>
      </c>
      <c r="E560" s="21">
        <v>1.212</v>
      </c>
      <c r="F560" s="21">
        <v>5.3776000000000002</v>
      </c>
      <c r="G560" s="21">
        <v>6.4583000000000004</v>
      </c>
      <c r="H560" s="21">
        <v>1.2110000000000001</v>
      </c>
      <c r="I560" s="21">
        <v>4.96</v>
      </c>
      <c r="J560" s="21">
        <v>6.52</v>
      </c>
      <c r="K560" s="21">
        <v>0.96</v>
      </c>
      <c r="L560" s="21">
        <v>3.4605000000000001</v>
      </c>
      <c r="M560" s="21">
        <v>56.28</v>
      </c>
      <c r="N560" s="21">
        <v>1824.23</v>
      </c>
      <c r="O560" s="21">
        <v>3910.25</v>
      </c>
      <c r="P560" s="21">
        <v>121201</v>
      </c>
      <c r="Q560" s="21">
        <v>13807.7</v>
      </c>
      <c r="R560" s="21">
        <v>30173.57</v>
      </c>
      <c r="S560" s="21">
        <v>-0.42799999999999999</v>
      </c>
      <c r="T560">
        <v>3.95</v>
      </c>
      <c r="U560">
        <v>7.19</v>
      </c>
      <c r="V560">
        <v>375.4</v>
      </c>
    </row>
    <row r="561" spans="1:22" x14ac:dyDescent="0.25">
      <c r="A561" s="40">
        <v>44242</v>
      </c>
      <c r="B561" s="21">
        <v>3910.25</v>
      </c>
      <c r="C561" s="21">
        <v>3734.2</v>
      </c>
      <c r="D561" s="21">
        <v>119428.7</v>
      </c>
      <c r="E561" s="21">
        <v>1.2129000000000001</v>
      </c>
      <c r="F561" s="21">
        <v>5.3776000000000002</v>
      </c>
      <c r="G561" s="21">
        <v>6.4583000000000004</v>
      </c>
      <c r="H561" s="21">
        <v>1.2110000000000001</v>
      </c>
      <c r="I561" s="21">
        <v>4.96</v>
      </c>
      <c r="J561" s="21">
        <v>6.52</v>
      </c>
      <c r="K561" s="21">
        <v>0.96</v>
      </c>
      <c r="L561" s="21">
        <v>3.4605000000000001</v>
      </c>
      <c r="M561" s="21">
        <v>56.28</v>
      </c>
      <c r="N561" s="21">
        <v>1818.86</v>
      </c>
      <c r="O561" s="21">
        <v>3910.25</v>
      </c>
      <c r="P561" s="21">
        <v>121201</v>
      </c>
      <c r="Q561" s="21">
        <v>13807.7</v>
      </c>
      <c r="R561" s="21">
        <v>30173.57</v>
      </c>
      <c r="S561" s="21">
        <v>-0.38100000000000001</v>
      </c>
      <c r="T561">
        <v>3.95</v>
      </c>
      <c r="U561">
        <v>7.19</v>
      </c>
      <c r="V561">
        <v>375.4</v>
      </c>
    </row>
    <row r="562" spans="1:22" x14ac:dyDescent="0.25">
      <c r="A562" s="40">
        <v>44243</v>
      </c>
      <c r="B562" s="21">
        <v>3907</v>
      </c>
      <c r="C562" s="21">
        <v>3726.4</v>
      </c>
      <c r="D562" s="21">
        <v>119428.7</v>
      </c>
      <c r="E562" s="21">
        <v>1.2105999999999999</v>
      </c>
      <c r="F562" s="21">
        <v>5.3776000000000002</v>
      </c>
      <c r="G562" s="21">
        <v>6.4583000000000004</v>
      </c>
      <c r="H562" s="21">
        <v>1.3160000000000001</v>
      </c>
      <c r="I562" s="21">
        <v>4.96</v>
      </c>
      <c r="J562" s="21">
        <v>6.52</v>
      </c>
      <c r="K562" s="21">
        <v>0.96</v>
      </c>
      <c r="L562" s="21">
        <v>3.4605000000000001</v>
      </c>
      <c r="M562" s="21">
        <v>56.98</v>
      </c>
      <c r="N562" s="21">
        <v>1794.47</v>
      </c>
      <c r="O562" s="21">
        <v>3907</v>
      </c>
      <c r="P562" s="21">
        <v>121201</v>
      </c>
      <c r="Q562" s="21">
        <v>13773.77</v>
      </c>
      <c r="R562" s="21">
        <v>30746.66</v>
      </c>
      <c r="S562" s="21">
        <v>-0.34799999999999998</v>
      </c>
      <c r="T562">
        <v>3.95</v>
      </c>
      <c r="U562">
        <v>7.19</v>
      </c>
      <c r="V562">
        <v>379.85</v>
      </c>
    </row>
    <row r="563" spans="1:22" x14ac:dyDescent="0.25">
      <c r="A563" s="40">
        <v>44244</v>
      </c>
      <c r="B563" s="21">
        <v>3906.25</v>
      </c>
      <c r="C563" s="21">
        <v>3699.85</v>
      </c>
      <c r="D563" s="21">
        <v>120355.8</v>
      </c>
      <c r="E563" s="21">
        <v>1.2038</v>
      </c>
      <c r="F563" s="21">
        <v>5.4116999999999997</v>
      </c>
      <c r="G563" s="21">
        <v>6.4583000000000004</v>
      </c>
      <c r="H563" s="21">
        <v>1.272</v>
      </c>
      <c r="I563" s="21">
        <v>5.0599999999999996</v>
      </c>
      <c r="J563" s="21">
        <v>6.63</v>
      </c>
      <c r="K563" s="21">
        <v>1.0223</v>
      </c>
      <c r="L563" s="21">
        <v>3.5</v>
      </c>
      <c r="M563" s="21">
        <v>57.5</v>
      </c>
      <c r="N563" s="21">
        <v>1776.13</v>
      </c>
      <c r="O563" s="21">
        <v>3906.25</v>
      </c>
      <c r="P563" s="21">
        <v>122170</v>
      </c>
      <c r="Q563" s="21">
        <v>13699.71</v>
      </c>
      <c r="R563" s="21">
        <v>31084.94</v>
      </c>
      <c r="S563" s="21">
        <v>-0.36799999999999999</v>
      </c>
      <c r="T563">
        <v>3.9923000000000002</v>
      </c>
      <c r="U563">
        <v>7.3</v>
      </c>
      <c r="V563">
        <v>379.65</v>
      </c>
    </row>
    <row r="564" spans="1:22" x14ac:dyDescent="0.25">
      <c r="A564" s="40">
        <v>44245</v>
      </c>
      <c r="B564" s="21">
        <v>3888</v>
      </c>
      <c r="C564" s="21">
        <v>3681.04</v>
      </c>
      <c r="D564" s="21">
        <v>119199</v>
      </c>
      <c r="E564" s="21">
        <v>1.2092000000000001</v>
      </c>
      <c r="F564" s="21">
        <v>5.4313000000000002</v>
      </c>
      <c r="G564" s="21">
        <v>6.4878</v>
      </c>
      <c r="H564" s="21">
        <v>1.296</v>
      </c>
      <c r="I564" s="21">
        <v>5.0599999999999996</v>
      </c>
      <c r="J564" s="21">
        <v>6.63</v>
      </c>
      <c r="K564" s="21">
        <v>0.98150000000000004</v>
      </c>
      <c r="L564" s="21">
        <v>3.5</v>
      </c>
      <c r="M564" s="21">
        <v>57.12</v>
      </c>
      <c r="N564" s="21">
        <v>1775.67</v>
      </c>
      <c r="O564" s="21">
        <v>3888</v>
      </c>
      <c r="P564" s="21">
        <v>120841</v>
      </c>
      <c r="Q564" s="21">
        <v>13637.51</v>
      </c>
      <c r="R564" s="21">
        <v>30595.27</v>
      </c>
      <c r="S564" s="21">
        <v>-0.34599999999999997</v>
      </c>
      <c r="T564">
        <v>3.99</v>
      </c>
      <c r="U564">
        <v>7.27</v>
      </c>
      <c r="V564">
        <v>387.3</v>
      </c>
    </row>
    <row r="565" spans="1:22" x14ac:dyDescent="0.25">
      <c r="A565" s="40">
        <v>44246</v>
      </c>
      <c r="B565" s="21">
        <v>3881.75</v>
      </c>
      <c r="C565" s="21">
        <v>3713.46</v>
      </c>
      <c r="D565" s="21">
        <v>118430.5</v>
      </c>
      <c r="E565" s="21">
        <v>1.2119</v>
      </c>
      <c r="F565" s="21">
        <v>5.3876999999999997</v>
      </c>
      <c r="G565" s="21">
        <v>6.4577</v>
      </c>
      <c r="H565" s="21">
        <v>1.339</v>
      </c>
      <c r="I565" s="21">
        <v>5.1449999999999996</v>
      </c>
      <c r="J565" s="21">
        <v>6.72</v>
      </c>
      <c r="K565" s="21">
        <v>1.0066999999999999</v>
      </c>
      <c r="L565" s="21">
        <v>3.5338000000000003</v>
      </c>
      <c r="M565" s="21">
        <v>56.35</v>
      </c>
      <c r="N565" s="21">
        <v>1784.25</v>
      </c>
      <c r="O565" s="21">
        <v>3881.75</v>
      </c>
      <c r="P565" s="21">
        <v>120177</v>
      </c>
      <c r="Q565" s="21">
        <v>13580.78</v>
      </c>
      <c r="R565" s="21">
        <v>30644.73</v>
      </c>
      <c r="S565" s="21">
        <v>-0.30499999999999999</v>
      </c>
      <c r="T565">
        <v>4.0199999999999996</v>
      </c>
      <c r="U565">
        <v>7.37</v>
      </c>
      <c r="V565">
        <v>404.2</v>
      </c>
    </row>
    <row r="566" spans="1:22" x14ac:dyDescent="0.25">
      <c r="A566" s="40">
        <v>44249</v>
      </c>
      <c r="B566" s="21">
        <v>3852.25</v>
      </c>
      <c r="C566" s="21">
        <v>3699.85</v>
      </c>
      <c r="D566" s="21">
        <v>112667.7</v>
      </c>
      <c r="E566" s="21">
        <v>1.2157</v>
      </c>
      <c r="F566" s="21">
        <v>5.46</v>
      </c>
      <c r="G566" s="21">
        <v>6.4648000000000003</v>
      </c>
      <c r="H566" s="21">
        <v>1.3660000000000001</v>
      </c>
      <c r="I566" s="21">
        <v>5.3250000000000002</v>
      </c>
      <c r="J566" s="21">
        <v>6.92</v>
      </c>
      <c r="K566" s="21">
        <v>1.1719999999999999</v>
      </c>
      <c r="L566" s="21">
        <v>3.62</v>
      </c>
      <c r="M566" s="21">
        <v>58.28</v>
      </c>
      <c r="N566" s="21">
        <v>1809.67</v>
      </c>
      <c r="O566" s="21">
        <v>3852.25</v>
      </c>
      <c r="P566" s="21">
        <v>114233</v>
      </c>
      <c r="Q566" s="21">
        <v>13223.74</v>
      </c>
      <c r="R566" s="21">
        <v>30319.83</v>
      </c>
      <c r="S566" s="21">
        <v>-0.33900000000000002</v>
      </c>
      <c r="T566">
        <v>4.1204000000000001</v>
      </c>
      <c r="U566">
        <v>7.57</v>
      </c>
      <c r="V566">
        <v>411.85</v>
      </c>
    </row>
    <row r="567" spans="1:22" x14ac:dyDescent="0.25">
      <c r="A567" s="40">
        <v>44250</v>
      </c>
      <c r="B567" s="21">
        <v>3857.25</v>
      </c>
      <c r="C567" s="21">
        <v>3689.1</v>
      </c>
      <c r="D567" s="21">
        <v>115227.5</v>
      </c>
      <c r="E567" s="21">
        <v>1.2150000000000001</v>
      </c>
      <c r="F567" s="21">
        <v>5.4414999999999996</v>
      </c>
      <c r="G567" s="21">
        <v>6.4668000000000001</v>
      </c>
      <c r="H567" s="21">
        <v>1.343</v>
      </c>
      <c r="I567" s="21">
        <v>5.19</v>
      </c>
      <c r="J567" s="21">
        <v>6.8100000000000005</v>
      </c>
      <c r="K567" s="21">
        <v>1.1345000000000001</v>
      </c>
      <c r="L567" s="21">
        <v>3.6456</v>
      </c>
      <c r="M567" s="21">
        <v>58.46</v>
      </c>
      <c r="N567" s="21">
        <v>1805.73</v>
      </c>
      <c r="O567" s="21">
        <v>3857.25</v>
      </c>
      <c r="P567" s="21">
        <v>116871</v>
      </c>
      <c r="Q567" s="21">
        <v>13194.71</v>
      </c>
      <c r="R567" s="21">
        <v>30632.639999999999</v>
      </c>
      <c r="S567" s="21">
        <v>-0.315</v>
      </c>
      <c r="T567">
        <v>4.1573000000000002</v>
      </c>
      <c r="U567">
        <v>7.5</v>
      </c>
      <c r="V567">
        <v>415.75</v>
      </c>
    </row>
    <row r="568" spans="1:22" x14ac:dyDescent="0.25">
      <c r="A568" s="40">
        <v>44251</v>
      </c>
      <c r="B568" s="21">
        <v>3902.5</v>
      </c>
      <c r="C568" s="21">
        <v>3705.99</v>
      </c>
      <c r="D568" s="21">
        <v>115667.8</v>
      </c>
      <c r="E568" s="21">
        <v>1.2165999999999999</v>
      </c>
      <c r="F568" s="21">
        <v>5.4158999999999997</v>
      </c>
      <c r="G568" s="21">
        <v>6.4570999999999996</v>
      </c>
      <c r="H568" s="21">
        <v>1.377</v>
      </c>
      <c r="I568" s="21">
        <v>5.3</v>
      </c>
      <c r="J568" s="21">
        <v>7</v>
      </c>
      <c r="K568" s="21">
        <v>1.2</v>
      </c>
      <c r="L568" s="21">
        <v>3.7052</v>
      </c>
      <c r="M568" s="21">
        <v>60.03</v>
      </c>
      <c r="N568" s="21">
        <v>1805.06</v>
      </c>
      <c r="O568" s="21">
        <v>3902.5</v>
      </c>
      <c r="P568" s="21">
        <v>117348</v>
      </c>
      <c r="Q568" s="21">
        <v>13302.19</v>
      </c>
      <c r="R568" s="21">
        <v>29718.240000000002</v>
      </c>
      <c r="S568" s="21">
        <v>-0.30399999999999999</v>
      </c>
      <c r="T568">
        <v>4.1913</v>
      </c>
      <c r="U568">
        <v>7.6899999999999995</v>
      </c>
      <c r="V568">
        <v>427.05</v>
      </c>
    </row>
    <row r="569" spans="1:22" x14ac:dyDescent="0.25">
      <c r="A569" s="40">
        <v>44252</v>
      </c>
      <c r="B569" s="21">
        <v>3808</v>
      </c>
      <c r="C569" s="21">
        <v>3685.28</v>
      </c>
      <c r="D569" s="21">
        <v>112256.4</v>
      </c>
      <c r="E569" s="21">
        <v>1.2175</v>
      </c>
      <c r="F569" s="21">
        <v>5.5212000000000003</v>
      </c>
      <c r="G569" s="21">
        <v>6.4549000000000003</v>
      </c>
      <c r="H569" s="21">
        <v>1.5230000000000001</v>
      </c>
      <c r="I569" s="21">
        <v>5.46</v>
      </c>
      <c r="J569" s="21">
        <v>7.17</v>
      </c>
      <c r="K569" s="21">
        <v>1.4052</v>
      </c>
      <c r="L569" s="21">
        <v>3.7252000000000001</v>
      </c>
      <c r="M569" s="21">
        <v>60.12</v>
      </c>
      <c r="N569" s="21">
        <v>1770.56</v>
      </c>
      <c r="O569" s="21">
        <v>3808</v>
      </c>
      <c r="P569" s="21">
        <v>113826</v>
      </c>
      <c r="Q569" s="21">
        <v>12828.31</v>
      </c>
      <c r="R569" s="21">
        <v>30074.17</v>
      </c>
      <c r="S569" s="21">
        <v>-0.23200000000000001</v>
      </c>
      <c r="T569">
        <v>4.2230999999999996</v>
      </c>
      <c r="U569">
        <v>7.84</v>
      </c>
      <c r="V569">
        <v>422.95</v>
      </c>
    </row>
    <row r="570" spans="1:22" x14ac:dyDescent="0.25">
      <c r="A570" s="40">
        <v>44253</v>
      </c>
      <c r="B570" s="21">
        <v>3790.1</v>
      </c>
      <c r="C570" s="21">
        <v>3636.44</v>
      </c>
      <c r="D570" s="21">
        <v>110035.2</v>
      </c>
      <c r="E570" s="21">
        <v>1.2075</v>
      </c>
      <c r="F570" s="21">
        <v>5.6032999999999999</v>
      </c>
      <c r="G570" s="21">
        <v>6.4789000000000003</v>
      </c>
      <c r="H570" s="21">
        <v>1.407</v>
      </c>
      <c r="I570" s="21">
        <v>5.59</v>
      </c>
      <c r="J570" s="21">
        <v>7.22</v>
      </c>
      <c r="K570" s="21">
        <v>1.6271</v>
      </c>
      <c r="L570" s="21">
        <v>3.76</v>
      </c>
      <c r="M570" s="21">
        <v>58.2</v>
      </c>
      <c r="N570" s="21">
        <v>1734.04</v>
      </c>
      <c r="O570" s="21">
        <v>3790.1</v>
      </c>
      <c r="P570" s="21">
        <v>111702</v>
      </c>
      <c r="Q570" s="21">
        <v>12909.44</v>
      </c>
      <c r="R570" s="21">
        <v>28980.21</v>
      </c>
      <c r="S570" s="21">
        <v>-0.26</v>
      </c>
      <c r="T570">
        <v>4.2202999999999999</v>
      </c>
      <c r="U570">
        <v>7.85</v>
      </c>
      <c r="V570">
        <v>406.95</v>
      </c>
    </row>
    <row r="571" spans="1:22" x14ac:dyDescent="0.25">
      <c r="A571" s="40">
        <v>44256</v>
      </c>
      <c r="B571" s="21">
        <v>3879.1</v>
      </c>
      <c r="C571" s="21">
        <v>3706.62</v>
      </c>
      <c r="D571" s="21">
        <v>110334.8</v>
      </c>
      <c r="E571" s="21">
        <v>1.2049000000000001</v>
      </c>
      <c r="F571" s="21">
        <v>5.6344000000000003</v>
      </c>
      <c r="G571" s="21">
        <v>6.4660000000000002</v>
      </c>
      <c r="H571" s="21">
        <v>1.419</v>
      </c>
      <c r="I571" s="21">
        <v>5.72</v>
      </c>
      <c r="J571" s="21">
        <v>7.37</v>
      </c>
      <c r="K571" s="21">
        <v>1.7242999999999999</v>
      </c>
      <c r="L571" s="21">
        <v>3.8220999999999998</v>
      </c>
      <c r="M571" s="21">
        <v>57.52</v>
      </c>
      <c r="N571" s="21">
        <v>1725.04</v>
      </c>
      <c r="O571" s="21">
        <v>3879.1</v>
      </c>
      <c r="P571" s="21">
        <v>111844</v>
      </c>
      <c r="Q571" s="21">
        <v>13282.95</v>
      </c>
      <c r="R571" s="21">
        <v>29452.57</v>
      </c>
      <c r="S571" s="21">
        <v>-0.33400000000000002</v>
      </c>
      <c r="T571">
        <v>4.2773000000000003</v>
      </c>
      <c r="U571">
        <v>7.97</v>
      </c>
      <c r="V571">
        <v>409.55</v>
      </c>
    </row>
    <row r="572" spans="1:22" x14ac:dyDescent="0.25">
      <c r="A572" s="40">
        <v>44257</v>
      </c>
      <c r="B572" s="21">
        <v>3847.8</v>
      </c>
      <c r="C572" s="21">
        <v>3707.72</v>
      </c>
      <c r="D572" s="21">
        <v>111539.8</v>
      </c>
      <c r="E572" s="21">
        <v>1.2091000000000001</v>
      </c>
      <c r="F572" s="21">
        <v>5.6645000000000003</v>
      </c>
      <c r="G572" s="21">
        <v>6.4706000000000001</v>
      </c>
      <c r="H572" s="21">
        <v>1.393</v>
      </c>
      <c r="I572" s="21">
        <v>5.79</v>
      </c>
      <c r="J572" s="21">
        <v>7.49</v>
      </c>
      <c r="K572" s="21">
        <v>1.7473999999999998</v>
      </c>
      <c r="L572" s="21">
        <v>3.8769999999999998</v>
      </c>
      <c r="M572" s="21">
        <v>56.97</v>
      </c>
      <c r="N572" s="21">
        <v>1738.36</v>
      </c>
      <c r="O572" s="21">
        <v>3847.8</v>
      </c>
      <c r="P572" s="21">
        <v>113167</v>
      </c>
      <c r="Q572" s="21">
        <v>13059.95</v>
      </c>
      <c r="R572" s="21">
        <v>29095.86</v>
      </c>
      <c r="S572" s="21">
        <v>-0.35199999999999998</v>
      </c>
      <c r="T572">
        <v>4.3151000000000002</v>
      </c>
      <c r="U572">
        <v>8.1199999999999992</v>
      </c>
      <c r="V572">
        <v>418.95</v>
      </c>
    </row>
    <row r="573" spans="1:22" x14ac:dyDescent="0.25">
      <c r="A573" s="40">
        <v>44258</v>
      </c>
      <c r="B573" s="21">
        <v>3797</v>
      </c>
      <c r="C573" s="21">
        <v>3712.78</v>
      </c>
      <c r="D573" s="21">
        <v>111184</v>
      </c>
      <c r="E573" s="21">
        <v>1.2062999999999999</v>
      </c>
      <c r="F573" s="21">
        <v>5.6233000000000004</v>
      </c>
      <c r="G573" s="21">
        <v>6.4679000000000002</v>
      </c>
      <c r="H573" s="21">
        <v>1.4830000000000001</v>
      </c>
      <c r="I573" s="21">
        <v>5.98</v>
      </c>
      <c r="J573" s="21">
        <v>7.77</v>
      </c>
      <c r="K573" s="21">
        <v>1.8033999999999999</v>
      </c>
      <c r="L573" s="21">
        <v>3.8534999999999999</v>
      </c>
      <c r="M573" s="21">
        <v>58.37</v>
      </c>
      <c r="N573" s="21">
        <v>1711.23</v>
      </c>
      <c r="O573" s="21">
        <v>3797</v>
      </c>
      <c r="P573" s="21">
        <v>112938</v>
      </c>
      <c r="Q573" s="21">
        <v>12683.33</v>
      </c>
      <c r="R573" s="21">
        <v>29880.42</v>
      </c>
      <c r="S573" s="21">
        <v>-0.28799999999999998</v>
      </c>
      <c r="T573">
        <v>4.2813999999999997</v>
      </c>
      <c r="U573">
        <v>8.42</v>
      </c>
      <c r="V573">
        <v>411.95</v>
      </c>
    </row>
    <row r="574" spans="1:22" x14ac:dyDescent="0.25">
      <c r="A574" s="40">
        <v>44259</v>
      </c>
      <c r="B574" s="21">
        <v>3745.3</v>
      </c>
      <c r="C574" s="21">
        <v>3704.85</v>
      </c>
      <c r="D574" s="21">
        <v>112690.2</v>
      </c>
      <c r="E574" s="21">
        <v>1.1969000000000001</v>
      </c>
      <c r="F574" s="21">
        <v>5.6685999999999996</v>
      </c>
      <c r="G574" s="21">
        <v>6.4699</v>
      </c>
      <c r="H574" s="21">
        <v>1.5659999999999998</v>
      </c>
      <c r="I574" s="21">
        <v>5.5750000000000002</v>
      </c>
      <c r="J574" s="21">
        <v>7.17</v>
      </c>
      <c r="K574" s="21">
        <v>1.5213000000000001</v>
      </c>
      <c r="L574" s="21">
        <v>3.71</v>
      </c>
      <c r="M574" s="21">
        <v>60.38</v>
      </c>
      <c r="N574" s="21">
        <v>1697.52</v>
      </c>
      <c r="O574" s="21">
        <v>3745.3</v>
      </c>
      <c r="P574" s="21">
        <v>114197</v>
      </c>
      <c r="Q574" s="21">
        <v>12464</v>
      </c>
      <c r="R574" s="21">
        <v>29236.79</v>
      </c>
      <c r="S574" s="21">
        <v>-0.311</v>
      </c>
      <c r="T574">
        <v>4.2099000000000002</v>
      </c>
      <c r="U574">
        <v>7.84</v>
      </c>
      <c r="V574">
        <v>396.1</v>
      </c>
    </row>
    <row r="575" spans="1:22" x14ac:dyDescent="0.25">
      <c r="A575" s="40">
        <v>44260</v>
      </c>
      <c r="B575" s="21">
        <v>3819</v>
      </c>
      <c r="C575" s="21">
        <v>3669.54</v>
      </c>
      <c r="D575" s="21">
        <v>115202.2</v>
      </c>
      <c r="E575" s="21">
        <v>1.1915</v>
      </c>
      <c r="F575" s="21">
        <v>5.6830999999999996</v>
      </c>
      <c r="G575" s="21">
        <v>6.4970999999999997</v>
      </c>
      <c r="H575" s="21">
        <v>1.5680000000000001</v>
      </c>
      <c r="I575" s="21">
        <v>5.41</v>
      </c>
      <c r="J575" s="21">
        <v>6.95</v>
      </c>
      <c r="K575" s="21">
        <v>1.3149999999999999</v>
      </c>
      <c r="L575" s="21">
        <v>3.5638000000000001</v>
      </c>
      <c r="M575" s="21">
        <v>62.54</v>
      </c>
      <c r="N575" s="21">
        <v>1700.64</v>
      </c>
      <c r="O575" s="21">
        <v>3819</v>
      </c>
      <c r="P575" s="21">
        <v>116840</v>
      </c>
      <c r="Q575" s="21">
        <v>12668.51</v>
      </c>
      <c r="R575" s="21">
        <v>29098.29</v>
      </c>
      <c r="S575" s="21">
        <v>-0.30199999999999999</v>
      </c>
      <c r="T575">
        <v>4.1330999999999998</v>
      </c>
      <c r="U575">
        <v>7.59</v>
      </c>
      <c r="V575">
        <v>405.75</v>
      </c>
    </row>
    <row r="576" spans="1:22" x14ac:dyDescent="0.25">
      <c r="A576" s="40">
        <v>44263</v>
      </c>
      <c r="B576" s="21">
        <v>3799.1</v>
      </c>
      <c r="C576" s="21">
        <v>3763.24</v>
      </c>
      <c r="D576" s="21">
        <v>110611.6</v>
      </c>
      <c r="E576" s="21">
        <v>1.1847000000000001</v>
      </c>
      <c r="F576" s="21">
        <v>5.8173000000000004</v>
      </c>
      <c r="G576" s="21">
        <v>6.5259999999999998</v>
      </c>
      <c r="H576" s="21">
        <v>1.5920000000000001</v>
      </c>
      <c r="I576" s="21">
        <v>5.71</v>
      </c>
      <c r="J576" s="21">
        <v>7.27</v>
      </c>
      <c r="K576" s="21">
        <v>1.5087999999999999</v>
      </c>
      <c r="L576" s="21">
        <v>3.6311</v>
      </c>
      <c r="M576" s="21">
        <v>61.85</v>
      </c>
      <c r="N576" s="21">
        <v>1683.54</v>
      </c>
      <c r="O576" s="21">
        <v>3799.1</v>
      </c>
      <c r="P576" s="21">
        <v>112243</v>
      </c>
      <c r="Q576" s="21">
        <v>12299.08</v>
      </c>
      <c r="R576" s="21">
        <v>28540.83</v>
      </c>
      <c r="S576" s="21">
        <v>-0.27700000000000002</v>
      </c>
      <c r="T576">
        <v>4.2023000000000001</v>
      </c>
      <c r="U576">
        <v>7.86</v>
      </c>
      <c r="V576">
        <v>407.15</v>
      </c>
    </row>
    <row r="577" spans="1:22" x14ac:dyDescent="0.25">
      <c r="A577" s="40">
        <v>44264</v>
      </c>
      <c r="B577" s="21">
        <v>3853.2</v>
      </c>
      <c r="C577" s="21">
        <v>3786.05</v>
      </c>
      <c r="D577" s="21">
        <v>111330.6</v>
      </c>
      <c r="E577" s="21">
        <v>1.1900999999999999</v>
      </c>
      <c r="F577" s="21">
        <v>5.8065999999999995</v>
      </c>
      <c r="G577" s="21">
        <v>6.5065</v>
      </c>
      <c r="H577" s="21">
        <v>1.528</v>
      </c>
      <c r="I577" s="21">
        <v>5.8</v>
      </c>
      <c r="J577" s="21">
        <v>7.38</v>
      </c>
      <c r="K577" s="21">
        <v>1.54</v>
      </c>
      <c r="L577" s="21">
        <v>3.6766000000000001</v>
      </c>
      <c r="M577" s="21">
        <v>61.3</v>
      </c>
      <c r="N577" s="21">
        <v>1716.1</v>
      </c>
      <c r="O577" s="21">
        <v>3853.2</v>
      </c>
      <c r="P577" s="21">
        <v>112882</v>
      </c>
      <c r="Q577" s="21">
        <v>12794.49</v>
      </c>
      <c r="R577" s="21">
        <v>28773.23</v>
      </c>
      <c r="S577" s="21">
        <v>-0.30099999999999999</v>
      </c>
      <c r="T577">
        <v>4.26</v>
      </c>
      <c r="U577">
        <v>8.0299999999999994</v>
      </c>
      <c r="V577">
        <v>399</v>
      </c>
    </row>
    <row r="578" spans="1:22" x14ac:dyDescent="0.25">
      <c r="A578" s="40">
        <v>44265</v>
      </c>
      <c r="B578" s="21">
        <v>3876.1</v>
      </c>
      <c r="C578" s="21">
        <v>3819.92</v>
      </c>
      <c r="D578" s="21">
        <v>112776.5</v>
      </c>
      <c r="E578" s="21">
        <v>1.1929000000000001</v>
      </c>
      <c r="F578" s="21">
        <v>5.6725000000000003</v>
      </c>
      <c r="G578" s="21">
        <v>6.5054999999999996</v>
      </c>
      <c r="H578" s="21">
        <v>1.52</v>
      </c>
      <c r="I578" s="21">
        <v>5.8449999999999998</v>
      </c>
      <c r="J578" s="21">
        <v>7.42</v>
      </c>
      <c r="K578" s="21">
        <v>1.5125</v>
      </c>
      <c r="L578" s="21">
        <v>3.6652</v>
      </c>
      <c r="M578" s="21">
        <v>61.6</v>
      </c>
      <c r="N578" s="21">
        <v>1726.71</v>
      </c>
      <c r="O578" s="21">
        <v>3876.1</v>
      </c>
      <c r="P578" s="21">
        <v>114548</v>
      </c>
      <c r="Q578" s="21">
        <v>12752.07</v>
      </c>
      <c r="R578" s="21">
        <v>28907.52</v>
      </c>
      <c r="S578" s="21">
        <v>-0.313</v>
      </c>
      <c r="T578">
        <v>4.2465999999999999</v>
      </c>
      <c r="U578">
        <v>8.02</v>
      </c>
      <c r="V578">
        <v>401.5</v>
      </c>
    </row>
    <row r="579" spans="1:22" x14ac:dyDescent="0.25">
      <c r="A579" s="40">
        <v>44266</v>
      </c>
      <c r="B579" s="21">
        <v>3917.2</v>
      </c>
      <c r="C579" s="21">
        <v>3845.64</v>
      </c>
      <c r="D579" s="21">
        <v>114983.8</v>
      </c>
      <c r="E579" s="21">
        <v>1.1985999999999999</v>
      </c>
      <c r="F579" s="21">
        <v>5.5397999999999996</v>
      </c>
      <c r="G579" s="21">
        <v>6.4938000000000002</v>
      </c>
      <c r="H579" s="21">
        <v>1.5390000000000001</v>
      </c>
      <c r="I579" s="21">
        <v>5.88</v>
      </c>
      <c r="J579" s="21">
        <v>7.35</v>
      </c>
      <c r="K579" s="21">
        <v>1.55</v>
      </c>
      <c r="L579" s="21">
        <v>3.66</v>
      </c>
      <c r="M579" s="21">
        <v>62.97</v>
      </c>
      <c r="N579" s="21">
        <v>1722.6</v>
      </c>
      <c r="O579" s="21">
        <v>3917.2</v>
      </c>
      <c r="P579" s="21">
        <v>116791</v>
      </c>
      <c r="Q579" s="21">
        <v>13052.9</v>
      </c>
      <c r="R579" s="21">
        <v>29385.61</v>
      </c>
      <c r="S579" s="21">
        <v>-0.33400000000000002</v>
      </c>
      <c r="T579">
        <v>4.2417999999999996</v>
      </c>
      <c r="U579">
        <v>7.88</v>
      </c>
      <c r="V579">
        <v>412.5</v>
      </c>
    </row>
    <row r="580" spans="1:22" x14ac:dyDescent="0.25">
      <c r="A580" s="40">
        <v>44267</v>
      </c>
      <c r="B580" s="21">
        <v>3922.6</v>
      </c>
      <c r="C580" s="21">
        <v>3833.36</v>
      </c>
      <c r="D580" s="21">
        <v>114160.4</v>
      </c>
      <c r="E580" s="21">
        <v>1.1953</v>
      </c>
      <c r="F580" s="21">
        <v>5.556</v>
      </c>
      <c r="G580" s="21">
        <v>6.5084999999999997</v>
      </c>
      <c r="H580" s="21">
        <v>1.6259999999999999</v>
      </c>
      <c r="I580" s="21">
        <v>5.97</v>
      </c>
      <c r="J580" s="21">
        <v>7.44</v>
      </c>
      <c r="K580" s="21">
        <v>1.63</v>
      </c>
      <c r="L580" s="21">
        <v>3.7128999999999999</v>
      </c>
      <c r="M580" s="21">
        <v>62.76</v>
      </c>
      <c r="N580" s="21">
        <v>1727.11</v>
      </c>
      <c r="O580" s="21">
        <v>3922.6</v>
      </c>
      <c r="P580" s="21">
        <v>116012</v>
      </c>
      <c r="Q580" s="21">
        <v>12937.29</v>
      </c>
      <c r="R580" s="21">
        <v>28739.72</v>
      </c>
      <c r="S580" s="21">
        <v>-0.30599999999999999</v>
      </c>
      <c r="T580">
        <v>4.2750000000000004</v>
      </c>
      <c r="U580">
        <v>8.02</v>
      </c>
      <c r="V580">
        <v>412.45</v>
      </c>
    </row>
    <row r="581" spans="1:22" x14ac:dyDescent="0.25">
      <c r="A581" s="40">
        <v>44270</v>
      </c>
      <c r="B581" s="21">
        <v>3948.3</v>
      </c>
      <c r="C581" s="21">
        <v>3829.84</v>
      </c>
      <c r="D581" s="21">
        <v>114850.7</v>
      </c>
      <c r="E581" s="21">
        <v>1.1929000000000001</v>
      </c>
      <c r="F581" s="21">
        <v>5.6170999999999998</v>
      </c>
      <c r="G581" s="21">
        <v>6.5000999999999998</v>
      </c>
      <c r="H581" s="21">
        <v>1.6059999999999999</v>
      </c>
      <c r="I581" s="21">
        <v>6.0449999999999999</v>
      </c>
      <c r="J581" s="21">
        <v>7.4</v>
      </c>
      <c r="K581" s="21">
        <v>1.6800000000000002</v>
      </c>
      <c r="L581" s="21">
        <v>3.69</v>
      </c>
      <c r="M581" s="21">
        <v>62.65</v>
      </c>
      <c r="N581" s="21">
        <v>1731.67</v>
      </c>
      <c r="O581" s="21">
        <v>3948.3</v>
      </c>
      <c r="P581" s="21">
        <v>116905</v>
      </c>
      <c r="Q581" s="21">
        <v>13082.54</v>
      </c>
      <c r="R581" s="21">
        <v>28833.759999999998</v>
      </c>
      <c r="S581" s="21">
        <v>-0.33400000000000002</v>
      </c>
      <c r="T581">
        <v>4.2736000000000001</v>
      </c>
      <c r="U581">
        <v>7.96</v>
      </c>
      <c r="V581">
        <v>412.55</v>
      </c>
    </row>
    <row r="582" spans="1:22" x14ac:dyDescent="0.25">
      <c r="A582" s="40">
        <v>44271</v>
      </c>
      <c r="B582" s="21">
        <v>3942.3</v>
      </c>
      <c r="C582" s="21">
        <v>3850.96</v>
      </c>
      <c r="D582" s="21">
        <v>114018.8</v>
      </c>
      <c r="E582" s="21">
        <v>1.1902999999999999</v>
      </c>
      <c r="F582" s="21">
        <v>5.6249000000000002</v>
      </c>
      <c r="G582" s="21">
        <v>6.5060000000000002</v>
      </c>
      <c r="H582" s="21">
        <v>1.62</v>
      </c>
      <c r="I582" s="21">
        <v>6</v>
      </c>
      <c r="J582" s="21">
        <v>7.37</v>
      </c>
      <c r="K582" s="21">
        <v>1.6263999999999998</v>
      </c>
      <c r="L582" s="21">
        <v>3.68</v>
      </c>
      <c r="M582" s="21">
        <v>62.35</v>
      </c>
      <c r="N582" s="21">
        <v>1731.4</v>
      </c>
      <c r="O582" s="21">
        <v>3942.3</v>
      </c>
      <c r="P582" s="21">
        <v>115860</v>
      </c>
      <c r="Q582" s="21">
        <v>13152.28</v>
      </c>
      <c r="R582" s="21">
        <v>29027.69</v>
      </c>
      <c r="S582" s="21">
        <v>-0.33600000000000002</v>
      </c>
      <c r="T582">
        <v>4.2626999999999997</v>
      </c>
      <c r="U582">
        <v>7.88</v>
      </c>
      <c r="V582">
        <v>406.1</v>
      </c>
    </row>
    <row r="583" spans="1:22" x14ac:dyDescent="0.25">
      <c r="A583" s="40">
        <v>44272</v>
      </c>
      <c r="B583" s="21">
        <v>3953.6</v>
      </c>
      <c r="C583" s="21">
        <v>3849.74</v>
      </c>
      <c r="D583" s="21">
        <v>116549.4</v>
      </c>
      <c r="E583" s="21">
        <v>1.1979</v>
      </c>
      <c r="F583" s="21">
        <v>5.5872000000000002</v>
      </c>
      <c r="G583" s="21">
        <v>6.5041000000000002</v>
      </c>
      <c r="H583" s="21">
        <v>1.645</v>
      </c>
      <c r="I583" s="21">
        <v>6</v>
      </c>
      <c r="J583" s="21">
        <v>7.4</v>
      </c>
      <c r="K583" s="21">
        <v>1.5883</v>
      </c>
      <c r="L583" s="21">
        <v>3.6667000000000001</v>
      </c>
      <c r="M583" s="21">
        <v>62.24</v>
      </c>
      <c r="N583" s="21">
        <v>1745.33</v>
      </c>
      <c r="O583" s="21">
        <v>3953.6</v>
      </c>
      <c r="P583" s="21">
        <v>118458</v>
      </c>
      <c r="Q583" s="21">
        <v>13202.38</v>
      </c>
      <c r="R583" s="21">
        <v>29034.12</v>
      </c>
      <c r="S583" s="21">
        <v>-0.29099999999999998</v>
      </c>
      <c r="T583">
        <v>4.2613000000000003</v>
      </c>
      <c r="U583">
        <v>7.91</v>
      </c>
      <c r="V583">
        <v>410.8</v>
      </c>
    </row>
    <row r="584" spans="1:22" x14ac:dyDescent="0.25">
      <c r="A584" s="40">
        <v>44273</v>
      </c>
      <c r="B584" s="21">
        <v>3896</v>
      </c>
      <c r="C584" s="21">
        <v>3867.54</v>
      </c>
      <c r="D584" s="21">
        <v>114835.4</v>
      </c>
      <c r="E584" s="21">
        <v>1.1915</v>
      </c>
      <c r="F584" s="21">
        <v>5.5613000000000001</v>
      </c>
      <c r="G584" s="21">
        <v>6.5068999999999999</v>
      </c>
      <c r="H584" s="21">
        <v>1.71</v>
      </c>
      <c r="I584" s="21">
        <v>6.16</v>
      </c>
      <c r="J584" s="21">
        <v>7.37</v>
      </c>
      <c r="K584" s="21">
        <v>1.8134000000000001</v>
      </c>
      <c r="L584" s="21">
        <v>3.7282000000000002</v>
      </c>
      <c r="M584" s="21">
        <v>58.3</v>
      </c>
      <c r="N584" s="21">
        <v>1736.42</v>
      </c>
      <c r="O584" s="21">
        <v>3896</v>
      </c>
      <c r="P584" s="21">
        <v>116973</v>
      </c>
      <c r="Q584" s="21">
        <v>12789.14</v>
      </c>
      <c r="R584" s="21">
        <v>29405.72</v>
      </c>
      <c r="S584" s="21">
        <v>-0.26400000000000001</v>
      </c>
      <c r="T584">
        <v>4.2618</v>
      </c>
      <c r="U584">
        <v>7.86</v>
      </c>
      <c r="V584">
        <v>409.55</v>
      </c>
    </row>
    <row r="585" spans="1:22" x14ac:dyDescent="0.25">
      <c r="A585" s="40">
        <v>44274</v>
      </c>
      <c r="B585" s="21">
        <v>3889.8</v>
      </c>
      <c r="C585" s="21">
        <v>3837.02</v>
      </c>
      <c r="D585" s="21">
        <v>116221.6</v>
      </c>
      <c r="E585" s="21">
        <v>1.1903999999999999</v>
      </c>
      <c r="F585" s="21">
        <v>5.4908000000000001</v>
      </c>
      <c r="G585" s="21">
        <v>6.5090000000000003</v>
      </c>
      <c r="H585" s="21">
        <v>1.7229999999999999</v>
      </c>
      <c r="I585" s="21">
        <v>6.22</v>
      </c>
      <c r="J585" s="21">
        <v>7.59</v>
      </c>
      <c r="K585" s="21">
        <v>1.9845999999999999</v>
      </c>
      <c r="L585" s="21">
        <v>3.87</v>
      </c>
      <c r="M585" s="21">
        <v>59.5</v>
      </c>
      <c r="N585" s="21">
        <v>1745.23</v>
      </c>
      <c r="O585" s="21">
        <v>3889.8</v>
      </c>
      <c r="P585" s="21">
        <v>118210</v>
      </c>
      <c r="Q585" s="21">
        <v>12866.99</v>
      </c>
      <c r="R585" s="21">
        <v>28990.94</v>
      </c>
      <c r="S585" s="21">
        <v>-0.29399999999999998</v>
      </c>
      <c r="T585">
        <v>4.3631000000000002</v>
      </c>
      <c r="U585">
        <v>8.08</v>
      </c>
      <c r="V585">
        <v>409.8</v>
      </c>
    </row>
    <row r="586" spans="1:22" x14ac:dyDescent="0.25">
      <c r="A586" s="40">
        <v>44277</v>
      </c>
      <c r="B586" s="21">
        <v>3920.2</v>
      </c>
      <c r="C586" s="21">
        <v>3833.84</v>
      </c>
      <c r="D586" s="21">
        <v>114978.9</v>
      </c>
      <c r="E586" s="21">
        <v>1.1933</v>
      </c>
      <c r="F586" s="21">
        <v>5.5071000000000003</v>
      </c>
      <c r="G586" s="21">
        <v>6.5076999999999998</v>
      </c>
      <c r="H586" s="21">
        <v>1.696</v>
      </c>
      <c r="I586" s="21">
        <v>6.29</v>
      </c>
      <c r="J586" s="21">
        <v>7.73</v>
      </c>
      <c r="K586" s="21">
        <v>2.0028000000000001</v>
      </c>
      <c r="L586" s="21">
        <v>3.94</v>
      </c>
      <c r="M586" s="21">
        <v>59.76</v>
      </c>
      <c r="N586" s="21">
        <v>1739.03</v>
      </c>
      <c r="O586" s="21">
        <v>3920.2</v>
      </c>
      <c r="P586" s="21">
        <v>117079</v>
      </c>
      <c r="Q586" s="21">
        <v>13086.51</v>
      </c>
      <c r="R586" s="21">
        <v>28885.34</v>
      </c>
      <c r="S586" s="21">
        <v>-0.311</v>
      </c>
      <c r="T586">
        <v>4.43</v>
      </c>
      <c r="U586">
        <v>8.2200000000000006</v>
      </c>
      <c r="V586">
        <v>412.85</v>
      </c>
    </row>
    <row r="587" spans="1:22" x14ac:dyDescent="0.25">
      <c r="A587" s="40">
        <v>44278</v>
      </c>
      <c r="B587" s="21">
        <v>3889.8</v>
      </c>
      <c r="C587" s="21">
        <v>3827.02</v>
      </c>
      <c r="D587" s="21">
        <v>113261.8</v>
      </c>
      <c r="E587" s="21">
        <v>1.1849000000000001</v>
      </c>
      <c r="F587" s="21">
        <v>5.5237999999999996</v>
      </c>
      <c r="G587" s="21">
        <v>6.5161999999999995</v>
      </c>
      <c r="H587" s="21">
        <v>1.6219999999999999</v>
      </c>
      <c r="I587" s="21">
        <v>6.42</v>
      </c>
      <c r="J587" s="21">
        <v>7.91</v>
      </c>
      <c r="K587" s="21">
        <v>2.0516999999999999</v>
      </c>
      <c r="L587" s="21">
        <v>4.01</v>
      </c>
      <c r="M587" s="21">
        <v>56.64</v>
      </c>
      <c r="N587" s="21">
        <v>1727.07</v>
      </c>
      <c r="O587" s="21">
        <v>3889.8</v>
      </c>
      <c r="P587" s="21">
        <v>115454</v>
      </c>
      <c r="Q587" s="21">
        <v>13017.79</v>
      </c>
      <c r="R587" s="21">
        <v>28497.38</v>
      </c>
      <c r="S587" s="21">
        <v>-0.34100000000000003</v>
      </c>
      <c r="T587">
        <v>4.4786000000000001</v>
      </c>
      <c r="U587">
        <v>8.43</v>
      </c>
      <c r="V587">
        <v>407.05</v>
      </c>
    </row>
    <row r="588" spans="1:22" x14ac:dyDescent="0.25">
      <c r="A588" s="40">
        <v>44279</v>
      </c>
      <c r="B588" s="21">
        <v>3870.8</v>
      </c>
      <c r="C588" s="21">
        <v>3832.55</v>
      </c>
      <c r="D588" s="21">
        <v>112064.2</v>
      </c>
      <c r="E588" s="21">
        <v>1.1813</v>
      </c>
      <c r="F588" s="21">
        <v>5.6222000000000003</v>
      </c>
      <c r="G588" s="21">
        <v>6.5244999999999997</v>
      </c>
      <c r="H588" s="21">
        <v>1.6099999999999999</v>
      </c>
      <c r="I588" s="21">
        <v>6.5600000000000005</v>
      </c>
      <c r="J588" s="21">
        <v>8.15</v>
      </c>
      <c r="K588" s="21">
        <v>2.1490999999999998</v>
      </c>
      <c r="L588" s="21">
        <v>4.0610999999999997</v>
      </c>
      <c r="M588" s="21">
        <v>59.61</v>
      </c>
      <c r="N588" s="21">
        <v>1734.69</v>
      </c>
      <c r="O588" s="21">
        <v>3870.8</v>
      </c>
      <c r="P588" s="21">
        <v>113976</v>
      </c>
      <c r="Q588" s="21">
        <v>12798.88</v>
      </c>
      <c r="R588" s="21">
        <v>27918.14</v>
      </c>
      <c r="S588" s="21">
        <v>-0.35299999999999998</v>
      </c>
      <c r="T588">
        <v>4.5190999999999999</v>
      </c>
      <c r="U588">
        <v>8.6999999999999993</v>
      </c>
      <c r="V588">
        <v>405.9</v>
      </c>
    </row>
    <row r="589" spans="1:22" x14ac:dyDescent="0.25">
      <c r="A589" s="40">
        <v>44280</v>
      </c>
      <c r="B589" s="21">
        <v>3890.4</v>
      </c>
      <c r="C589" s="21">
        <v>3832.57</v>
      </c>
      <c r="D589" s="21">
        <v>113749.9</v>
      </c>
      <c r="E589" s="21">
        <v>1.1764000000000001</v>
      </c>
      <c r="F589" s="21">
        <v>5.6482999999999999</v>
      </c>
      <c r="G589" s="21">
        <v>6.5463000000000005</v>
      </c>
      <c r="H589" s="21">
        <v>1.6360000000000001</v>
      </c>
      <c r="I589" s="21">
        <v>6.4850000000000003</v>
      </c>
      <c r="J589" s="21">
        <v>8.0500000000000007</v>
      </c>
      <c r="K589" s="21">
        <v>2.1909000000000001</v>
      </c>
      <c r="L589" s="21">
        <v>4.0385999999999997</v>
      </c>
      <c r="M589" s="21">
        <v>57.22</v>
      </c>
      <c r="N589" s="21">
        <v>1726.93</v>
      </c>
      <c r="O589" s="21">
        <v>3890.4</v>
      </c>
      <c r="P589" s="21">
        <v>115812</v>
      </c>
      <c r="Q589" s="21">
        <v>12780.51</v>
      </c>
      <c r="R589" s="21">
        <v>27899.61</v>
      </c>
      <c r="S589" s="21">
        <v>-0.38400000000000001</v>
      </c>
      <c r="T589">
        <v>4.4800000000000004</v>
      </c>
      <c r="U589">
        <v>8.67</v>
      </c>
      <c r="V589">
        <v>397.1</v>
      </c>
    </row>
    <row r="590" spans="1:22" x14ac:dyDescent="0.25">
      <c r="A590" s="40">
        <v>44281</v>
      </c>
      <c r="B590" s="21">
        <v>3954.7</v>
      </c>
      <c r="C590" s="21">
        <v>3866.68</v>
      </c>
      <c r="D590" s="21">
        <v>114780.6</v>
      </c>
      <c r="E590" s="21">
        <v>1.1794</v>
      </c>
      <c r="F590" s="21">
        <v>5.7568999999999999</v>
      </c>
      <c r="G590" s="21">
        <v>6.5411000000000001</v>
      </c>
      <c r="H590" s="21">
        <v>1.6779999999999999</v>
      </c>
      <c r="I590" s="21">
        <v>6.53</v>
      </c>
      <c r="J590" s="21">
        <v>8.11</v>
      </c>
      <c r="K590" s="21">
        <v>2.2143000000000002</v>
      </c>
      <c r="L590" s="21">
        <v>3.98</v>
      </c>
      <c r="M590" s="21">
        <v>59.42</v>
      </c>
      <c r="N590" s="21">
        <v>1732.52</v>
      </c>
      <c r="O590" s="21">
        <v>3954.7</v>
      </c>
      <c r="P590" s="21">
        <v>116920</v>
      </c>
      <c r="Q590" s="21">
        <v>12979.12</v>
      </c>
      <c r="R590" s="21">
        <v>28336.43</v>
      </c>
      <c r="S590" s="21">
        <v>-0.34599999999999997</v>
      </c>
      <c r="T590">
        <v>4.4649999999999999</v>
      </c>
      <c r="U590">
        <v>8.69</v>
      </c>
      <c r="V590">
        <v>406</v>
      </c>
    </row>
    <row r="591" spans="1:22" x14ac:dyDescent="0.25">
      <c r="A591" s="40">
        <v>44284</v>
      </c>
      <c r="B591" s="21">
        <v>3948.7</v>
      </c>
      <c r="C591" s="21">
        <v>3882.87</v>
      </c>
      <c r="D591" s="21">
        <v>115418.7</v>
      </c>
      <c r="E591" s="21">
        <v>1.1764999999999999</v>
      </c>
      <c r="F591" s="21">
        <v>5.7832999999999997</v>
      </c>
      <c r="G591" s="21">
        <v>6.5701000000000001</v>
      </c>
      <c r="H591" s="21">
        <v>1.71</v>
      </c>
      <c r="I591" s="21">
        <v>6.6449999999999996</v>
      </c>
      <c r="J591" s="21">
        <v>8.26</v>
      </c>
      <c r="K591" s="21">
        <v>2.2957000000000001</v>
      </c>
      <c r="L591" s="21">
        <v>4</v>
      </c>
      <c r="M591" s="21">
        <v>59.75</v>
      </c>
      <c r="N591" s="21">
        <v>1712.2</v>
      </c>
      <c r="O591" s="21">
        <v>3948.7</v>
      </c>
      <c r="P591" s="21">
        <v>117454</v>
      </c>
      <c r="Q591" s="21">
        <v>12965.74</v>
      </c>
      <c r="R591" s="21">
        <v>28338.3</v>
      </c>
      <c r="S591" s="21">
        <v>-0.318</v>
      </c>
      <c r="T591">
        <v>4.4694000000000003</v>
      </c>
      <c r="U591">
        <v>8.83</v>
      </c>
      <c r="V591">
        <v>403</v>
      </c>
    </row>
    <row r="592" spans="1:22" x14ac:dyDescent="0.25">
      <c r="A592" s="40">
        <v>44285</v>
      </c>
      <c r="B592" s="21">
        <v>3937.6</v>
      </c>
      <c r="C592" s="21">
        <v>3926.2</v>
      </c>
      <c r="D592" s="21">
        <v>116849.7</v>
      </c>
      <c r="E592" s="21">
        <v>1.1717</v>
      </c>
      <c r="F592" s="21">
        <v>5.7744999999999997</v>
      </c>
      <c r="G592" s="21">
        <v>6.5717999999999996</v>
      </c>
      <c r="H592" s="21">
        <v>1.706</v>
      </c>
      <c r="I592" s="21">
        <v>6.42</v>
      </c>
      <c r="J592" s="21">
        <v>8.07</v>
      </c>
      <c r="K592" s="21">
        <v>2.17</v>
      </c>
      <c r="L592" s="21">
        <v>4</v>
      </c>
      <c r="M592" s="21">
        <v>58.87</v>
      </c>
      <c r="N592" s="21">
        <v>1685.2</v>
      </c>
      <c r="O592" s="21">
        <v>3937.6</v>
      </c>
      <c r="P592" s="21">
        <v>118973</v>
      </c>
      <c r="Q592" s="21">
        <v>12896.53</v>
      </c>
      <c r="R592" s="21">
        <v>28577.5</v>
      </c>
      <c r="S592" s="21">
        <v>-0.28599999999999998</v>
      </c>
      <c r="T592">
        <v>4.46</v>
      </c>
      <c r="U592">
        <v>8.69</v>
      </c>
      <c r="V592">
        <v>397.55</v>
      </c>
    </row>
    <row r="593" spans="1:22" x14ac:dyDescent="0.25">
      <c r="A593" s="40">
        <v>44286</v>
      </c>
      <c r="B593" s="21">
        <v>3957.2</v>
      </c>
      <c r="C593" s="21">
        <v>3919.21</v>
      </c>
      <c r="D593" s="21">
        <v>116633.7</v>
      </c>
      <c r="E593" s="21">
        <v>1.173</v>
      </c>
      <c r="F593" s="21">
        <v>5.6337000000000002</v>
      </c>
      <c r="G593" s="21">
        <v>6.5527999999999995</v>
      </c>
      <c r="H593" s="21">
        <v>1.742</v>
      </c>
      <c r="I593" s="21">
        <v>6.39</v>
      </c>
      <c r="J593" s="21">
        <v>8.06</v>
      </c>
      <c r="K593" s="21">
        <v>2.1</v>
      </c>
      <c r="L593" s="21">
        <v>3.9948999999999999</v>
      </c>
      <c r="M593" s="21">
        <v>57.76</v>
      </c>
      <c r="N593" s="21">
        <v>1707.71</v>
      </c>
      <c r="O593" s="21">
        <v>3957.2</v>
      </c>
      <c r="P593" s="21">
        <v>118535</v>
      </c>
      <c r="Q593" s="21">
        <v>13091.44</v>
      </c>
      <c r="R593" s="21">
        <v>28378.35</v>
      </c>
      <c r="S593" s="21">
        <v>-0.29199999999999998</v>
      </c>
      <c r="T593">
        <v>4.4291</v>
      </c>
      <c r="U593">
        <v>8.6999999999999993</v>
      </c>
      <c r="V593">
        <v>399.45</v>
      </c>
    </row>
    <row r="594" spans="1:22" x14ac:dyDescent="0.25">
      <c r="A594" s="40">
        <v>44287</v>
      </c>
      <c r="B594" s="21">
        <v>3999.6</v>
      </c>
      <c r="C594" s="21">
        <v>3945.96</v>
      </c>
      <c r="D594" s="21">
        <v>115253.3</v>
      </c>
      <c r="E594" s="21">
        <v>1.1777</v>
      </c>
      <c r="F594" s="21">
        <v>5.7091000000000003</v>
      </c>
      <c r="G594" s="21">
        <v>6.5651999999999999</v>
      </c>
      <c r="H594" s="21">
        <v>1.6720000000000002</v>
      </c>
      <c r="I594" s="21">
        <v>6.51</v>
      </c>
      <c r="J594" s="21">
        <v>8.1999999999999993</v>
      </c>
      <c r="K594" s="21">
        <v>2.0699999999999998</v>
      </c>
      <c r="L594" s="21">
        <v>4.0026999999999999</v>
      </c>
      <c r="M594" s="21">
        <v>60.17</v>
      </c>
      <c r="N594" s="21">
        <v>1729.31</v>
      </c>
      <c r="O594" s="21">
        <v>3999.6</v>
      </c>
      <c r="P594" s="21">
        <v>117078</v>
      </c>
      <c r="Q594" s="21">
        <v>13329.51</v>
      </c>
      <c r="R594" s="21">
        <v>28938.74</v>
      </c>
      <c r="S594" s="21">
        <v>-0.32800000000000001</v>
      </c>
      <c r="T594">
        <v>4.4508000000000001</v>
      </c>
      <c r="U594">
        <v>8.7899999999999991</v>
      </c>
      <c r="V594">
        <v>398.95</v>
      </c>
    </row>
    <row r="595" spans="1:22" x14ac:dyDescent="0.25">
      <c r="A595" s="40">
        <v>44288</v>
      </c>
      <c r="B595" s="21">
        <v>3999.6</v>
      </c>
      <c r="C595" s="21">
        <v>3945.96</v>
      </c>
      <c r="D595" s="21">
        <v>115253.3</v>
      </c>
      <c r="E595" s="21">
        <v>1.1758999999999999</v>
      </c>
      <c r="F595" s="21">
        <v>5.7091000000000003</v>
      </c>
      <c r="G595" s="21">
        <v>6.5670000000000002</v>
      </c>
      <c r="H595" s="21">
        <v>1.724</v>
      </c>
      <c r="I595" s="21">
        <v>6.51</v>
      </c>
      <c r="J595" s="21">
        <v>8.1999999999999993</v>
      </c>
      <c r="K595" s="21">
        <v>2.0699999999999998</v>
      </c>
      <c r="L595" s="21">
        <v>4.0026999999999999</v>
      </c>
      <c r="M595" s="21">
        <v>60.17</v>
      </c>
      <c r="N595" s="21">
        <v>1728.87</v>
      </c>
      <c r="O595" s="21">
        <v>3999.6</v>
      </c>
      <c r="P595" s="21">
        <v>117078</v>
      </c>
      <c r="Q595" s="21">
        <v>13329.51</v>
      </c>
      <c r="R595" s="21">
        <v>28938.74</v>
      </c>
      <c r="S595" s="21">
        <v>-0.32800000000000001</v>
      </c>
      <c r="T595">
        <v>4.4508000000000001</v>
      </c>
      <c r="U595">
        <v>8.7899999999999991</v>
      </c>
      <c r="V595">
        <v>398.95</v>
      </c>
    </row>
    <row r="596" spans="1:22" x14ac:dyDescent="0.25">
      <c r="A596" s="40">
        <v>44291</v>
      </c>
      <c r="B596" s="21">
        <v>4057.5</v>
      </c>
      <c r="C596" s="21">
        <v>3945.96</v>
      </c>
      <c r="D596" s="21">
        <v>117518.39999999999</v>
      </c>
      <c r="E596" s="21">
        <v>1.1813</v>
      </c>
      <c r="F596" s="21">
        <v>5.6654999999999998</v>
      </c>
      <c r="G596" s="21">
        <v>6.5670000000000002</v>
      </c>
      <c r="H596" s="21">
        <v>1.702</v>
      </c>
      <c r="I596" s="21">
        <v>6.4749999999999996</v>
      </c>
      <c r="J596" s="21">
        <v>8.16</v>
      </c>
      <c r="K596" s="21">
        <v>2.0699999999999998</v>
      </c>
      <c r="L596" s="21">
        <v>4.0282</v>
      </c>
      <c r="M596" s="21">
        <v>57.74</v>
      </c>
      <c r="N596" s="21">
        <v>1728.27</v>
      </c>
      <c r="O596" s="21">
        <v>4057.5</v>
      </c>
      <c r="P596" s="21">
        <v>119638</v>
      </c>
      <c r="Q596" s="21">
        <v>13598.16</v>
      </c>
      <c r="R596" s="21">
        <v>28938.74</v>
      </c>
      <c r="S596" s="21">
        <v>-0.32800000000000001</v>
      </c>
      <c r="T596">
        <v>4.4722999999999997</v>
      </c>
      <c r="U596">
        <v>8.7799999999999994</v>
      </c>
      <c r="V596">
        <v>413.4</v>
      </c>
    </row>
    <row r="597" spans="1:22" x14ac:dyDescent="0.25">
      <c r="A597" s="40">
        <v>44292</v>
      </c>
      <c r="B597" s="21">
        <v>4053.8</v>
      </c>
      <c r="C597" s="21">
        <v>3970.42</v>
      </c>
      <c r="D597" s="21">
        <v>117498.9</v>
      </c>
      <c r="E597" s="21">
        <v>1.1876</v>
      </c>
      <c r="F597" s="21">
        <v>5.5917000000000003</v>
      </c>
      <c r="G597" s="21">
        <v>6.5395000000000003</v>
      </c>
      <c r="H597" s="21">
        <v>1.6579999999999999</v>
      </c>
      <c r="I597" s="21">
        <v>6.55</v>
      </c>
      <c r="J597" s="21">
        <v>8.23</v>
      </c>
      <c r="K597" s="21">
        <v>2.1501000000000001</v>
      </c>
      <c r="L597" s="21">
        <v>4.0599999999999996</v>
      </c>
      <c r="M597" s="21">
        <v>58.51</v>
      </c>
      <c r="N597" s="21">
        <v>1743.27</v>
      </c>
      <c r="O597" s="21">
        <v>4053.8</v>
      </c>
      <c r="P597" s="21">
        <v>119549</v>
      </c>
      <c r="Q597" s="21">
        <v>13578.46</v>
      </c>
      <c r="R597" s="21">
        <v>28938.74</v>
      </c>
      <c r="S597" s="21">
        <v>-0.316</v>
      </c>
      <c r="T597">
        <v>4.49</v>
      </c>
      <c r="U597">
        <v>8.85</v>
      </c>
      <c r="V597">
        <v>410.75</v>
      </c>
    </row>
    <row r="598" spans="1:22" x14ac:dyDescent="0.25">
      <c r="A598" s="40">
        <v>44293</v>
      </c>
      <c r="B598" s="21">
        <v>4059.8</v>
      </c>
      <c r="C598" s="21">
        <v>3956.77</v>
      </c>
      <c r="D598" s="21">
        <v>117623.6</v>
      </c>
      <c r="E598" s="21">
        <v>1.1868000000000001</v>
      </c>
      <c r="F598" s="21">
        <v>5.6162999999999998</v>
      </c>
      <c r="G598" s="21">
        <v>6.5425000000000004</v>
      </c>
      <c r="H598" s="21">
        <v>1.675</v>
      </c>
      <c r="I598" s="21">
        <v>6.665</v>
      </c>
      <c r="J598" s="21">
        <v>8.3800000000000008</v>
      </c>
      <c r="K598" s="21">
        <v>2.2262</v>
      </c>
      <c r="L598" s="21">
        <v>4.07</v>
      </c>
      <c r="M598" s="21">
        <v>58.83</v>
      </c>
      <c r="N598" s="21">
        <v>1737.72</v>
      </c>
      <c r="O598" s="21">
        <v>4059.8</v>
      </c>
      <c r="P598" s="21">
        <v>119564</v>
      </c>
      <c r="Q598" s="21">
        <v>13616.7</v>
      </c>
      <c r="R598" s="21">
        <v>28674.799999999999</v>
      </c>
      <c r="S598" s="21">
        <v>-0.32400000000000001</v>
      </c>
      <c r="T598">
        <v>4.5</v>
      </c>
      <c r="U598">
        <v>8.99</v>
      </c>
      <c r="V598">
        <v>405.1</v>
      </c>
    </row>
    <row r="599" spans="1:22" x14ac:dyDescent="0.25">
      <c r="A599" s="40">
        <v>44294</v>
      </c>
      <c r="B599" s="21">
        <v>4079</v>
      </c>
      <c r="C599" s="21">
        <v>3977.83</v>
      </c>
      <c r="D599" s="21">
        <v>118313.2</v>
      </c>
      <c r="E599" s="21">
        <v>1.1914</v>
      </c>
      <c r="F599" s="21">
        <v>5.5717999999999996</v>
      </c>
      <c r="G599" s="21">
        <v>6.5510999999999999</v>
      </c>
      <c r="H599" s="21">
        <v>1.621</v>
      </c>
      <c r="I599" s="21">
        <v>6.42</v>
      </c>
      <c r="J599" s="21">
        <v>8.11</v>
      </c>
      <c r="K599" s="21">
        <v>2.06</v>
      </c>
      <c r="L599" s="21">
        <v>3.9697</v>
      </c>
      <c r="M599" s="21">
        <v>58.49</v>
      </c>
      <c r="N599" s="21">
        <v>1755.84</v>
      </c>
      <c r="O599" s="21">
        <v>4079</v>
      </c>
      <c r="P599" s="21">
        <v>120316</v>
      </c>
      <c r="Q599" s="21">
        <v>13758.5</v>
      </c>
      <c r="R599" s="21">
        <v>29008.07</v>
      </c>
      <c r="S599" s="21">
        <v>-0.33600000000000002</v>
      </c>
      <c r="T599">
        <v>4.4267000000000003</v>
      </c>
      <c r="U599">
        <v>8.75</v>
      </c>
      <c r="V599">
        <v>409.35</v>
      </c>
    </row>
    <row r="600" spans="1:22" x14ac:dyDescent="0.25">
      <c r="A600" s="40">
        <v>44295</v>
      </c>
      <c r="B600" s="21">
        <v>4109.3999999999996</v>
      </c>
      <c r="C600" s="21">
        <v>3978.84</v>
      </c>
      <c r="D600" s="21">
        <v>117669.9</v>
      </c>
      <c r="E600" s="21">
        <v>1.1899</v>
      </c>
      <c r="F600" s="21">
        <v>5.6844999999999999</v>
      </c>
      <c r="G600" s="21">
        <v>6.5526</v>
      </c>
      <c r="H600" s="21">
        <v>1.6600000000000001</v>
      </c>
      <c r="I600" s="21">
        <v>6.55</v>
      </c>
      <c r="J600" s="21">
        <v>8.2799999999999994</v>
      </c>
      <c r="K600" s="21">
        <v>2.2000000000000002</v>
      </c>
      <c r="L600" s="21">
        <v>4.04</v>
      </c>
      <c r="M600" s="21">
        <v>58.34</v>
      </c>
      <c r="N600" s="21">
        <v>1743.88</v>
      </c>
      <c r="O600" s="21">
        <v>4109.3999999999996</v>
      </c>
      <c r="P600" s="21">
        <v>119701</v>
      </c>
      <c r="Q600" s="21">
        <v>13845.05</v>
      </c>
      <c r="R600" s="21">
        <v>28698.799999999999</v>
      </c>
      <c r="S600" s="21">
        <v>-0.30299999999999999</v>
      </c>
      <c r="T600">
        <v>4.4717000000000002</v>
      </c>
      <c r="U600">
        <v>8.93</v>
      </c>
      <c r="V600">
        <v>404.35</v>
      </c>
    </row>
    <row r="601" spans="1:22" x14ac:dyDescent="0.25">
      <c r="A601" s="40">
        <v>44298</v>
      </c>
      <c r="B601" s="21">
        <v>4110.2</v>
      </c>
      <c r="C601" s="21">
        <v>3961.9</v>
      </c>
      <c r="D601" s="21">
        <v>118811.7</v>
      </c>
      <c r="E601" s="21">
        <v>1.1911</v>
      </c>
      <c r="F601" s="21">
        <v>5.7348999999999997</v>
      </c>
      <c r="G601" s="21">
        <v>6.5483000000000002</v>
      </c>
      <c r="H601" s="21">
        <v>1.6680000000000001</v>
      </c>
      <c r="I601" s="21">
        <v>6.5649999999999995</v>
      </c>
      <c r="J601" s="21">
        <v>8.2799999999999994</v>
      </c>
      <c r="K601" s="21">
        <v>2.23</v>
      </c>
      <c r="L601" s="21">
        <v>4.0628000000000002</v>
      </c>
      <c r="M601" s="21">
        <v>58.82</v>
      </c>
      <c r="N601" s="21">
        <v>1732.76</v>
      </c>
      <c r="O601" s="21">
        <v>4110.2</v>
      </c>
      <c r="P601" s="21">
        <v>120854</v>
      </c>
      <c r="Q601" s="21">
        <v>13819.35</v>
      </c>
      <c r="R601" s="21">
        <v>28453.279999999999</v>
      </c>
      <c r="S601" s="21">
        <v>-0.29299999999999998</v>
      </c>
      <c r="T601">
        <v>4.4560000000000004</v>
      </c>
      <c r="U601">
        <v>8.9</v>
      </c>
      <c r="V601">
        <v>402.55</v>
      </c>
    </row>
    <row r="602" spans="1:22" x14ac:dyDescent="0.25">
      <c r="A602" s="40">
        <v>44299</v>
      </c>
      <c r="B602" s="21">
        <v>4122.7</v>
      </c>
      <c r="C602" s="21">
        <v>3966.99</v>
      </c>
      <c r="D602" s="21">
        <v>119297.1</v>
      </c>
      <c r="E602" s="21">
        <v>1.1948000000000001</v>
      </c>
      <c r="F602" s="21">
        <v>5.7183999999999999</v>
      </c>
      <c r="G602" s="21">
        <v>6.5441000000000003</v>
      </c>
      <c r="H602" s="21">
        <v>1.6160000000000001</v>
      </c>
      <c r="I602" s="21">
        <v>6.71</v>
      </c>
      <c r="J602" s="21">
        <v>8.39</v>
      </c>
      <c r="K602" s="21">
        <v>2.3414000000000001</v>
      </c>
      <c r="L602" s="21">
        <v>4.17</v>
      </c>
      <c r="M602" s="21">
        <v>59.38</v>
      </c>
      <c r="N602" s="21">
        <v>1745.51</v>
      </c>
      <c r="O602" s="21">
        <v>4122.7</v>
      </c>
      <c r="P602" s="21">
        <v>121160</v>
      </c>
      <c r="Q602" s="21">
        <v>13986.49</v>
      </c>
      <c r="R602" s="21">
        <v>28497.25</v>
      </c>
      <c r="S602" s="21">
        <v>-0.29199999999999998</v>
      </c>
      <c r="T602">
        <v>4.4916</v>
      </c>
      <c r="U602">
        <v>9.02</v>
      </c>
      <c r="V602">
        <v>403.85</v>
      </c>
    </row>
    <row r="603" spans="1:22" x14ac:dyDescent="0.25">
      <c r="A603" s="40">
        <v>44300</v>
      </c>
      <c r="B603" s="21">
        <v>4107.8999999999996</v>
      </c>
      <c r="C603" s="21">
        <v>3976.28</v>
      </c>
      <c r="D603" s="21">
        <v>120294.7</v>
      </c>
      <c r="E603" s="21">
        <v>1.198</v>
      </c>
      <c r="F603" s="21">
        <v>5.6535000000000002</v>
      </c>
      <c r="G603" s="21">
        <v>6.5297000000000001</v>
      </c>
      <c r="H603" s="21">
        <v>1.633</v>
      </c>
      <c r="I603" s="21">
        <v>6.58</v>
      </c>
      <c r="J603" s="21">
        <v>8.3000000000000007</v>
      </c>
      <c r="K603" s="21">
        <v>2.2903000000000002</v>
      </c>
      <c r="L603" s="21">
        <v>4.1600999999999999</v>
      </c>
      <c r="M603" s="21">
        <v>62.03</v>
      </c>
      <c r="N603" s="21">
        <v>1736.43</v>
      </c>
      <c r="O603" s="21">
        <v>4107.8999999999996</v>
      </c>
      <c r="P603" s="21">
        <v>122209</v>
      </c>
      <c r="Q603" s="21">
        <v>13803.91</v>
      </c>
      <c r="R603" s="21">
        <v>28900.83</v>
      </c>
      <c r="S603" s="21">
        <v>-0.25800000000000001</v>
      </c>
      <c r="T603">
        <v>4.4701000000000004</v>
      </c>
      <c r="U603">
        <v>8.9499999999999993</v>
      </c>
      <c r="V603">
        <v>412.7</v>
      </c>
    </row>
    <row r="604" spans="1:22" x14ac:dyDescent="0.25">
      <c r="A604" s="40">
        <v>44301</v>
      </c>
      <c r="B604" s="21">
        <v>4152.3999999999996</v>
      </c>
      <c r="C604" s="21">
        <v>3993.43</v>
      </c>
      <c r="D604" s="21">
        <v>120700.7</v>
      </c>
      <c r="E604" s="21">
        <v>1.1967000000000001</v>
      </c>
      <c r="F604" s="21">
        <v>5.6163999999999996</v>
      </c>
      <c r="G604" s="21">
        <v>6.5225999999999997</v>
      </c>
      <c r="H604" s="21">
        <v>1.5779999999999998</v>
      </c>
      <c r="I604" s="21">
        <v>6.46</v>
      </c>
      <c r="J604" s="21">
        <v>8.17</v>
      </c>
      <c r="K604" s="21">
        <v>2.1785000000000001</v>
      </c>
      <c r="L604" s="21">
        <v>4.12</v>
      </c>
      <c r="M604" s="21">
        <v>62.15</v>
      </c>
      <c r="N604" s="21">
        <v>1763.95</v>
      </c>
      <c r="O604" s="21">
        <v>4152.3999999999996</v>
      </c>
      <c r="P604" s="21">
        <v>122523</v>
      </c>
      <c r="Q604" s="21">
        <v>14026.19</v>
      </c>
      <c r="R604" s="21">
        <v>28793.14</v>
      </c>
      <c r="S604" s="21">
        <v>-0.28999999999999998</v>
      </c>
      <c r="T604">
        <v>4.4696999999999996</v>
      </c>
      <c r="U604">
        <v>8.84</v>
      </c>
      <c r="V604">
        <v>421.65</v>
      </c>
    </row>
    <row r="605" spans="1:22" x14ac:dyDescent="0.25">
      <c r="A605" s="40">
        <v>44302</v>
      </c>
      <c r="B605" s="21">
        <v>4166.3</v>
      </c>
      <c r="C605" s="21">
        <v>4032.99</v>
      </c>
      <c r="D605" s="21">
        <v>121113.9</v>
      </c>
      <c r="E605" s="21">
        <v>1.1982999999999999</v>
      </c>
      <c r="F605" s="21">
        <v>5.5880999999999998</v>
      </c>
      <c r="G605" s="21">
        <v>6.5206</v>
      </c>
      <c r="H605" s="21">
        <v>1.5819999999999999</v>
      </c>
      <c r="I605" s="21">
        <v>6.31</v>
      </c>
      <c r="J605" s="21">
        <v>7.96</v>
      </c>
      <c r="K605" s="21">
        <v>2.0358999999999998</v>
      </c>
      <c r="L605" s="21">
        <v>4.08</v>
      </c>
      <c r="M605" s="21">
        <v>61.88</v>
      </c>
      <c r="N605" s="21">
        <v>1776.51</v>
      </c>
      <c r="O605" s="21">
        <v>4166.3</v>
      </c>
      <c r="P605" s="21">
        <v>122988</v>
      </c>
      <c r="Q605" s="21">
        <v>14041.91</v>
      </c>
      <c r="R605" s="21">
        <v>28969.71</v>
      </c>
      <c r="S605" s="21">
        <v>-0.26200000000000001</v>
      </c>
      <c r="T605">
        <v>4.4292999999999996</v>
      </c>
      <c r="U605">
        <v>8.6</v>
      </c>
      <c r="V605">
        <v>416.75</v>
      </c>
    </row>
    <row r="606" spans="1:22" x14ac:dyDescent="0.25">
      <c r="A606" s="40">
        <v>44305</v>
      </c>
      <c r="B606" s="21">
        <v>4145.5</v>
      </c>
      <c r="C606" s="21">
        <v>4019.91</v>
      </c>
      <c r="D606" s="21">
        <v>120933.8</v>
      </c>
      <c r="E606" s="21">
        <v>1.2037</v>
      </c>
      <c r="F606" s="21">
        <v>5.5488</v>
      </c>
      <c r="G606" s="21">
        <v>6.5103</v>
      </c>
      <c r="H606" s="38">
        <v>1.6059999999999999</v>
      </c>
      <c r="I606" s="21">
        <v>6.25</v>
      </c>
      <c r="J606" s="21">
        <v>7.87</v>
      </c>
      <c r="K606" s="21">
        <v>2.0358999999999998</v>
      </c>
      <c r="L606" s="21">
        <v>4.08</v>
      </c>
      <c r="M606" s="21">
        <v>62</v>
      </c>
      <c r="N606" s="21">
        <v>1771.43</v>
      </c>
      <c r="O606" s="21">
        <v>4145.5</v>
      </c>
      <c r="P606" s="21">
        <v>122789</v>
      </c>
      <c r="Q606" s="21">
        <v>13907.67</v>
      </c>
      <c r="R606" s="21">
        <v>29106.15</v>
      </c>
      <c r="S606" s="21">
        <v>-0.23499999999999999</v>
      </c>
      <c r="T606">
        <v>4.4292999999999996</v>
      </c>
      <c r="U606">
        <v>8.49</v>
      </c>
      <c r="V606">
        <v>424.15</v>
      </c>
    </row>
    <row r="607" spans="1:22" x14ac:dyDescent="0.25">
      <c r="A607" s="40">
        <v>44306</v>
      </c>
      <c r="B607" s="21">
        <v>4116.6000000000004</v>
      </c>
      <c r="C607" s="21">
        <v>3940.46</v>
      </c>
      <c r="D607" s="21">
        <v>120062</v>
      </c>
      <c r="E607" s="21">
        <v>1.2036</v>
      </c>
      <c r="F607" s="21">
        <v>5.5674000000000001</v>
      </c>
      <c r="G607" s="21">
        <v>6.4995000000000003</v>
      </c>
      <c r="H607" s="21">
        <v>1.5609999999999999</v>
      </c>
      <c r="I607" s="21">
        <v>6.375</v>
      </c>
      <c r="J607" s="21">
        <v>7.98</v>
      </c>
      <c r="K607" s="21">
        <v>2.1</v>
      </c>
      <c r="L607" s="21">
        <v>4.1500000000000004</v>
      </c>
      <c r="M607" s="21">
        <v>61.33</v>
      </c>
      <c r="N607" s="21">
        <v>1778.75</v>
      </c>
      <c r="O607" s="21">
        <v>4116.6000000000004</v>
      </c>
      <c r="P607" s="21">
        <v>121868</v>
      </c>
      <c r="Q607" s="21">
        <v>13809.3</v>
      </c>
      <c r="R607" s="21">
        <v>29135.73</v>
      </c>
      <c r="S607" s="21">
        <v>-0.26200000000000001</v>
      </c>
      <c r="T607">
        <v>4.4804000000000004</v>
      </c>
      <c r="U607">
        <v>8.6300000000000008</v>
      </c>
      <c r="V607">
        <v>421.85</v>
      </c>
    </row>
    <row r="608" spans="1:22" x14ac:dyDescent="0.25">
      <c r="A608" s="40">
        <v>44307</v>
      </c>
      <c r="B608" s="21">
        <v>4154.8</v>
      </c>
      <c r="C608" s="21">
        <v>3976.41</v>
      </c>
      <c r="D608" s="21">
        <v>120062</v>
      </c>
      <c r="E608" s="21">
        <v>1.2035</v>
      </c>
      <c r="F608" s="21">
        <v>5.5674000000000001</v>
      </c>
      <c r="G608" s="21">
        <v>6.4904999999999999</v>
      </c>
      <c r="H608" s="21">
        <v>1.556</v>
      </c>
      <c r="I608" s="21">
        <v>6.375</v>
      </c>
      <c r="J608" s="21">
        <v>7.98</v>
      </c>
      <c r="K608" s="21">
        <v>2.1</v>
      </c>
      <c r="L608" s="21">
        <v>4.1500000000000004</v>
      </c>
      <c r="M608" s="21">
        <v>60.17</v>
      </c>
      <c r="N608" s="21">
        <v>1793.79</v>
      </c>
      <c r="O608" s="21">
        <v>4154.8</v>
      </c>
      <c r="P608" s="21">
        <v>121868</v>
      </c>
      <c r="Q608" s="21">
        <v>13935.15</v>
      </c>
      <c r="R608" s="21">
        <v>28621.919999999998</v>
      </c>
      <c r="S608" s="21">
        <v>-0.26200000000000001</v>
      </c>
      <c r="T608">
        <v>4.4804000000000004</v>
      </c>
      <c r="U608">
        <v>8.6300000000000008</v>
      </c>
      <c r="V608">
        <v>428.4</v>
      </c>
    </row>
    <row r="609" spans="1:22" x14ac:dyDescent="0.25">
      <c r="A609" s="40">
        <v>44308</v>
      </c>
      <c r="B609" s="21">
        <v>4117.7</v>
      </c>
      <c r="C609" s="21">
        <v>4014.8</v>
      </c>
      <c r="D609" s="21">
        <v>119371.5</v>
      </c>
      <c r="E609" s="21">
        <v>1.2015</v>
      </c>
      <c r="F609" s="21">
        <v>5.4467999999999996</v>
      </c>
      <c r="G609" s="21">
        <v>6.4901</v>
      </c>
      <c r="H609" s="21">
        <v>1.54</v>
      </c>
      <c r="I609" s="21">
        <v>6.21</v>
      </c>
      <c r="J609" s="21">
        <v>7.77</v>
      </c>
      <c r="K609" s="21">
        <v>1.9616</v>
      </c>
      <c r="L609" s="21">
        <v>4.0594999999999999</v>
      </c>
      <c r="M609" s="21">
        <v>60.29</v>
      </c>
      <c r="N609" s="21">
        <v>1783.94</v>
      </c>
      <c r="O609" s="21">
        <v>4117.7</v>
      </c>
      <c r="P609" s="21">
        <v>121226</v>
      </c>
      <c r="Q609" s="21">
        <v>13762.36</v>
      </c>
      <c r="R609" s="21">
        <v>28755.34</v>
      </c>
      <c r="S609" s="21">
        <v>-0.252</v>
      </c>
      <c r="T609">
        <v>4.41</v>
      </c>
      <c r="U609">
        <v>8.42</v>
      </c>
      <c r="V609">
        <v>427.7</v>
      </c>
    </row>
    <row r="610" spans="1:22" x14ac:dyDescent="0.25">
      <c r="A610" s="40">
        <v>44309</v>
      </c>
      <c r="B610" s="21">
        <v>4161.6000000000004</v>
      </c>
      <c r="C610" s="21">
        <v>4013.34</v>
      </c>
      <c r="D610" s="21">
        <v>120530.1</v>
      </c>
      <c r="E610" s="21">
        <v>1.2097</v>
      </c>
      <c r="F610" s="21">
        <v>5.4759000000000002</v>
      </c>
      <c r="G610" s="21">
        <v>6.4962999999999997</v>
      </c>
      <c r="H610" s="21">
        <v>1.56</v>
      </c>
      <c r="I610" s="21">
        <v>6.1749999999999998</v>
      </c>
      <c r="J610" s="21">
        <v>7.6899999999999995</v>
      </c>
      <c r="K610" s="21">
        <v>1.9171</v>
      </c>
      <c r="L610" s="21">
        <v>3.9876</v>
      </c>
      <c r="M610" s="21">
        <v>60.92</v>
      </c>
      <c r="N610" s="21">
        <v>1777.2</v>
      </c>
      <c r="O610" s="21">
        <v>4161.6000000000004</v>
      </c>
      <c r="P610" s="21">
        <v>122325</v>
      </c>
      <c r="Q610" s="21">
        <v>13941.44</v>
      </c>
      <c r="R610" s="21">
        <v>29078.75</v>
      </c>
      <c r="S610" s="21">
        <v>-0.25700000000000001</v>
      </c>
      <c r="T610">
        <v>4.4124999999999996</v>
      </c>
      <c r="U610">
        <v>8.34</v>
      </c>
      <c r="V610">
        <v>433.5</v>
      </c>
    </row>
    <row r="611" spans="1:22" x14ac:dyDescent="0.25">
      <c r="A611" s="40">
        <v>44312</v>
      </c>
      <c r="B611" s="21">
        <v>4169.5</v>
      </c>
      <c r="C611" s="21">
        <v>4020.83</v>
      </c>
      <c r="D611" s="21">
        <v>120594.6</v>
      </c>
      <c r="E611" s="21">
        <v>1.2086000000000001</v>
      </c>
      <c r="F611" s="21">
        <v>5.4368999999999996</v>
      </c>
      <c r="G611" s="21">
        <v>6.4855</v>
      </c>
      <c r="H611" s="21">
        <v>1.5680000000000001</v>
      </c>
      <c r="I611" s="21">
        <v>6.1749999999999998</v>
      </c>
      <c r="J611" s="21">
        <v>7.6899999999999995</v>
      </c>
      <c r="K611" s="21">
        <v>1.94</v>
      </c>
      <c r="L611" s="21">
        <v>3.9346000000000001</v>
      </c>
      <c r="M611" s="21">
        <v>60.71</v>
      </c>
      <c r="N611" s="21">
        <v>1781.38</v>
      </c>
      <c r="O611" s="21">
        <v>4169.5</v>
      </c>
      <c r="P611" s="21">
        <v>122485</v>
      </c>
      <c r="Q611" s="21">
        <v>14026.16</v>
      </c>
      <c r="R611" s="21">
        <v>28952.83</v>
      </c>
      <c r="S611" s="21">
        <v>-0.253</v>
      </c>
      <c r="T611">
        <v>4.42</v>
      </c>
      <c r="U611">
        <v>8.32</v>
      </c>
      <c r="V611">
        <v>443.6</v>
      </c>
    </row>
    <row r="612" spans="1:22" x14ac:dyDescent="0.25">
      <c r="A612" s="40">
        <v>44313</v>
      </c>
      <c r="B612" s="21">
        <v>4169</v>
      </c>
      <c r="C612" s="21">
        <v>4011.91</v>
      </c>
      <c r="D612" s="21">
        <v>119388.4</v>
      </c>
      <c r="E612" s="21">
        <v>1.2091000000000001</v>
      </c>
      <c r="F612" s="21">
        <v>5.4523999999999999</v>
      </c>
      <c r="G612" s="21">
        <v>6.4831000000000003</v>
      </c>
      <c r="H612" s="21">
        <v>1.623</v>
      </c>
      <c r="I612" s="21">
        <v>6.23</v>
      </c>
      <c r="J612" s="21">
        <v>7.76</v>
      </c>
      <c r="K612" s="21">
        <v>1.9556</v>
      </c>
      <c r="L612" s="21">
        <v>3.9234999999999998</v>
      </c>
      <c r="M612" s="21">
        <v>61.59</v>
      </c>
      <c r="N612" s="21">
        <v>1776.6</v>
      </c>
      <c r="O612" s="21">
        <v>4169</v>
      </c>
      <c r="P612" s="21">
        <v>121171</v>
      </c>
      <c r="Q612" s="21">
        <v>13960.28</v>
      </c>
      <c r="R612" s="21">
        <v>28941.54</v>
      </c>
      <c r="S612" s="21">
        <v>-0.249</v>
      </c>
      <c r="T612">
        <v>4.4492000000000003</v>
      </c>
      <c r="U612">
        <v>8.39</v>
      </c>
      <c r="V612">
        <v>447.9</v>
      </c>
    </row>
    <row r="613" spans="1:22" x14ac:dyDescent="0.25">
      <c r="A613" s="40">
        <v>44314</v>
      </c>
      <c r="B613" s="21">
        <v>4166.5</v>
      </c>
      <c r="C613" s="21">
        <v>4015.03</v>
      </c>
      <c r="D613" s="21">
        <v>121052.5</v>
      </c>
      <c r="E613" s="21">
        <v>1.2126000000000001</v>
      </c>
      <c r="F613" s="21">
        <v>5.3448000000000002</v>
      </c>
      <c r="G613" s="21">
        <v>6.4790000000000001</v>
      </c>
      <c r="H613" s="21">
        <v>1.6099999999999999</v>
      </c>
      <c r="I613" s="21">
        <v>6.1749999999999998</v>
      </c>
      <c r="J613" s="21">
        <v>7.71</v>
      </c>
      <c r="K613" s="21">
        <v>1.8489</v>
      </c>
      <c r="L613" s="21">
        <v>3.9050000000000002</v>
      </c>
      <c r="M613" s="21">
        <v>62.48</v>
      </c>
      <c r="N613" s="21">
        <v>1781.68</v>
      </c>
      <c r="O613" s="21">
        <v>4166.5</v>
      </c>
      <c r="P613" s="21">
        <v>122808</v>
      </c>
      <c r="Q613" s="21">
        <v>13901.62</v>
      </c>
      <c r="R613" s="21">
        <v>29071.34</v>
      </c>
      <c r="S613" s="21">
        <v>-0.23100000000000001</v>
      </c>
      <c r="T613">
        <v>4.4337999999999997</v>
      </c>
      <c r="U613">
        <v>8.3699999999999992</v>
      </c>
      <c r="V613">
        <v>448.65</v>
      </c>
    </row>
    <row r="614" spans="1:22" x14ac:dyDescent="0.25">
      <c r="A614" s="40">
        <v>44315</v>
      </c>
      <c r="B614" s="21">
        <v>4193.6000000000004</v>
      </c>
      <c r="C614" s="21">
        <v>3996.9</v>
      </c>
      <c r="D614" s="21">
        <v>120065.8</v>
      </c>
      <c r="E614" s="21">
        <v>1.2121</v>
      </c>
      <c r="F614" s="21">
        <v>5.3395999999999999</v>
      </c>
      <c r="G614" s="21">
        <v>6.4722</v>
      </c>
      <c r="H614" s="21">
        <v>1.6360000000000001</v>
      </c>
      <c r="I614" s="21">
        <v>6.17</v>
      </c>
      <c r="J614" s="21">
        <v>7.68</v>
      </c>
      <c r="K614" s="21">
        <v>1.8527</v>
      </c>
      <c r="L614" s="21">
        <v>3.9097</v>
      </c>
      <c r="M614" s="21">
        <v>63.45</v>
      </c>
      <c r="N614" s="21">
        <v>1772.18</v>
      </c>
      <c r="O614" s="21">
        <v>4193.6000000000004</v>
      </c>
      <c r="P614" s="21">
        <v>121680</v>
      </c>
      <c r="Q614" s="21">
        <v>13970.21</v>
      </c>
      <c r="R614" s="21">
        <v>29303.26</v>
      </c>
      <c r="S614" s="21">
        <v>-0.193</v>
      </c>
      <c r="T614">
        <v>4.4345999999999997</v>
      </c>
      <c r="U614">
        <v>8.34</v>
      </c>
      <c r="V614">
        <v>447.7</v>
      </c>
    </row>
    <row r="615" spans="1:22" x14ac:dyDescent="0.25">
      <c r="A615" s="40">
        <v>44316</v>
      </c>
      <c r="B615" s="21">
        <v>4164.6000000000004</v>
      </c>
      <c r="C615" s="21">
        <v>3974.74</v>
      </c>
      <c r="D615" s="21">
        <v>118893.8</v>
      </c>
      <c r="E615" s="21">
        <v>1.202</v>
      </c>
      <c r="F615" s="21">
        <v>5.4375999999999998</v>
      </c>
      <c r="G615" s="21">
        <v>6.4748999999999999</v>
      </c>
      <c r="H615" s="21">
        <v>1.6280000000000001</v>
      </c>
      <c r="I615" s="21">
        <v>6.2750000000000004</v>
      </c>
      <c r="J615" s="21">
        <v>7.76</v>
      </c>
      <c r="K615" s="21">
        <v>1.9300000000000002</v>
      </c>
      <c r="L615" s="21">
        <v>4.0309999999999997</v>
      </c>
      <c r="M615" s="21">
        <v>62.1</v>
      </c>
      <c r="N615" s="21">
        <v>1769.13</v>
      </c>
      <c r="O615" s="21">
        <v>4164.6000000000004</v>
      </c>
      <c r="P615" s="21">
        <v>120684</v>
      </c>
      <c r="Q615" s="21">
        <v>13860.76</v>
      </c>
      <c r="R615" s="21">
        <v>28724.880000000001</v>
      </c>
      <c r="S615" s="21">
        <v>-0.20200000000000001</v>
      </c>
      <c r="T615">
        <v>4.4800000000000004</v>
      </c>
      <c r="U615">
        <v>8.41</v>
      </c>
      <c r="V615">
        <v>446</v>
      </c>
    </row>
    <row r="616" spans="1:22" x14ac:dyDescent="0.25">
      <c r="A616" s="40">
        <v>44319</v>
      </c>
      <c r="B616" s="21">
        <v>4176</v>
      </c>
      <c r="C616" s="21">
        <v>4000.25</v>
      </c>
      <c r="D616" s="21">
        <v>119209.5</v>
      </c>
      <c r="E616" s="21">
        <v>1.2063999999999999</v>
      </c>
      <c r="F616" s="21">
        <v>5.4427000000000003</v>
      </c>
      <c r="G616" s="21">
        <v>6.4748999999999999</v>
      </c>
      <c r="H616" s="21">
        <v>1.6</v>
      </c>
      <c r="I616" s="21">
        <v>6.41</v>
      </c>
      <c r="J616" s="21">
        <v>7.86</v>
      </c>
      <c r="K616" s="21">
        <v>2.0299999999999998</v>
      </c>
      <c r="L616" s="21">
        <v>4.01</v>
      </c>
      <c r="M616" s="21">
        <v>63.07</v>
      </c>
      <c r="N616" s="21">
        <v>1792.88</v>
      </c>
      <c r="O616" s="21">
        <v>4176</v>
      </c>
      <c r="P616" s="21">
        <v>120902</v>
      </c>
      <c r="Q616" s="21">
        <v>13799.72</v>
      </c>
      <c r="R616" s="21">
        <v>28357.54</v>
      </c>
      <c r="S616" s="21">
        <v>-0.20399999999999999</v>
      </c>
      <c r="T616">
        <v>4.4916999999999998</v>
      </c>
      <c r="U616">
        <v>8.5</v>
      </c>
      <c r="V616">
        <v>451.8</v>
      </c>
    </row>
    <row r="617" spans="1:22" x14ac:dyDescent="0.25">
      <c r="A617" s="40">
        <v>44320</v>
      </c>
      <c r="B617" s="21">
        <v>4148.5</v>
      </c>
      <c r="C617" s="21">
        <v>3924.8</v>
      </c>
      <c r="D617" s="21">
        <v>117712</v>
      </c>
      <c r="E617" s="21">
        <v>1.2014</v>
      </c>
      <c r="F617" s="21">
        <v>5.4435000000000002</v>
      </c>
      <c r="G617" s="21">
        <v>6.4748999999999999</v>
      </c>
      <c r="H617" s="21">
        <v>1.593</v>
      </c>
      <c r="I617" s="21">
        <v>6.54</v>
      </c>
      <c r="J617" s="21">
        <v>8.0500000000000007</v>
      </c>
      <c r="K617" s="21">
        <v>2.1593999999999998</v>
      </c>
      <c r="L617" s="21">
        <v>4.1479999999999997</v>
      </c>
      <c r="M617" s="21">
        <v>64.33</v>
      </c>
      <c r="N617" s="21">
        <v>1779.06</v>
      </c>
      <c r="O617" s="21">
        <v>4148.5</v>
      </c>
      <c r="P617" s="21">
        <v>119354</v>
      </c>
      <c r="Q617" s="21">
        <v>13544.67</v>
      </c>
      <c r="R617" s="21">
        <v>28557.14</v>
      </c>
      <c r="S617" s="21">
        <v>-0.23799999999999999</v>
      </c>
      <c r="T617">
        <v>4.5636000000000001</v>
      </c>
      <c r="U617">
        <v>8.66</v>
      </c>
      <c r="V617">
        <v>450.95</v>
      </c>
    </row>
    <row r="618" spans="1:22" x14ac:dyDescent="0.25">
      <c r="A618" s="40">
        <v>44321</v>
      </c>
      <c r="B618" s="21">
        <v>4150.1000000000004</v>
      </c>
      <c r="C618" s="21">
        <v>4002.79</v>
      </c>
      <c r="D618" s="21">
        <v>119564.4</v>
      </c>
      <c r="E618" s="21">
        <v>1.2004999999999999</v>
      </c>
      <c r="F618" s="21">
        <v>5.3555000000000001</v>
      </c>
      <c r="G618" s="21">
        <v>6.4748999999999999</v>
      </c>
      <c r="H618" s="21">
        <v>1.5680000000000001</v>
      </c>
      <c r="I618" s="21">
        <v>6.5</v>
      </c>
      <c r="J618" s="21">
        <v>7.95</v>
      </c>
      <c r="K618" s="21">
        <v>2.1593999999999998</v>
      </c>
      <c r="L618" s="21">
        <v>4.1479999999999997</v>
      </c>
      <c r="M618" s="21">
        <v>64.37</v>
      </c>
      <c r="N618" s="21">
        <v>1786.87</v>
      </c>
      <c r="O618" s="21">
        <v>4150.1000000000004</v>
      </c>
      <c r="P618" s="21">
        <v>121383</v>
      </c>
      <c r="Q618" s="21">
        <v>13503.37</v>
      </c>
      <c r="R618" s="21">
        <v>28417.98</v>
      </c>
      <c r="S618" s="21">
        <v>-0.22800000000000001</v>
      </c>
      <c r="T618">
        <v>4.5636000000000001</v>
      </c>
      <c r="U618">
        <v>8.56</v>
      </c>
      <c r="V618">
        <v>451.35</v>
      </c>
    </row>
    <row r="619" spans="1:22" x14ac:dyDescent="0.25">
      <c r="A619" s="40">
        <v>44322</v>
      </c>
      <c r="B619" s="21">
        <v>4184.3999999999996</v>
      </c>
      <c r="C619" s="21">
        <v>3999.44</v>
      </c>
      <c r="D619" s="21">
        <v>119920.6</v>
      </c>
      <c r="E619" s="21">
        <v>1.2064999999999999</v>
      </c>
      <c r="F619" s="21">
        <v>5.2782</v>
      </c>
      <c r="G619" s="21">
        <v>6.4641000000000002</v>
      </c>
      <c r="H619" s="21">
        <v>1.571</v>
      </c>
      <c r="I619" s="21">
        <v>6.55</v>
      </c>
      <c r="J619" s="21">
        <v>8.0299999999999994</v>
      </c>
      <c r="K619" s="21">
        <v>2.04</v>
      </c>
      <c r="L619" s="21">
        <v>4.1224999999999996</v>
      </c>
      <c r="M619" s="21">
        <v>63.66</v>
      </c>
      <c r="N619" s="21">
        <v>1815.22</v>
      </c>
      <c r="O619" s="21">
        <v>4184.3999999999996</v>
      </c>
      <c r="P619" s="21">
        <v>121579</v>
      </c>
      <c r="Q619" s="21">
        <v>13613.73</v>
      </c>
      <c r="R619" s="21">
        <v>28637.46</v>
      </c>
      <c r="S619" s="21">
        <v>-0.22500000000000001</v>
      </c>
      <c r="T619">
        <v>4.5705999999999998</v>
      </c>
      <c r="U619">
        <v>8.65</v>
      </c>
      <c r="V619">
        <v>458.95</v>
      </c>
    </row>
    <row r="620" spans="1:22" x14ac:dyDescent="0.25">
      <c r="A620" s="40">
        <v>44323</v>
      </c>
      <c r="B620" s="21">
        <v>4215.3999999999996</v>
      </c>
      <c r="C620" s="21">
        <v>4034.25</v>
      </c>
      <c r="D620" s="21">
        <v>122038.1</v>
      </c>
      <c r="E620" s="21">
        <v>1.2165999999999999</v>
      </c>
      <c r="F620" s="21">
        <v>5.2374999999999998</v>
      </c>
      <c r="G620" s="21">
        <v>6.4333</v>
      </c>
      <c r="H620" s="21">
        <v>1.579</v>
      </c>
      <c r="I620" s="21">
        <v>6.63</v>
      </c>
      <c r="J620" s="21">
        <v>8.07</v>
      </c>
      <c r="K620" s="21">
        <v>1.9702999999999999</v>
      </c>
      <c r="L620" s="21">
        <v>4.09</v>
      </c>
      <c r="M620" s="21">
        <v>63.97</v>
      </c>
      <c r="N620" s="21">
        <v>1831.24</v>
      </c>
      <c r="O620" s="21">
        <v>4215.3999999999996</v>
      </c>
      <c r="P620" s="21">
        <v>123820</v>
      </c>
      <c r="Q620" s="21">
        <v>13719.63</v>
      </c>
      <c r="R620" s="21">
        <v>28610.65</v>
      </c>
      <c r="S620" s="21">
        <v>-0.215</v>
      </c>
      <c r="T620">
        <v>4.4935999999999998</v>
      </c>
      <c r="U620">
        <v>8.64</v>
      </c>
      <c r="V620">
        <v>473.65</v>
      </c>
    </row>
    <row r="621" spans="1:22" x14ac:dyDescent="0.25">
      <c r="A621" s="40">
        <v>44326</v>
      </c>
      <c r="B621" s="21">
        <v>4173.5</v>
      </c>
      <c r="C621" s="21">
        <v>4023.35</v>
      </c>
      <c r="D621" s="21">
        <v>121909</v>
      </c>
      <c r="E621" s="21">
        <v>1.2129000000000001</v>
      </c>
      <c r="F621" s="21">
        <v>5.2278000000000002</v>
      </c>
      <c r="G621" s="21">
        <v>6.4165000000000001</v>
      </c>
      <c r="H621" s="21">
        <v>1.603</v>
      </c>
      <c r="I621" s="21">
        <v>6.6449999999999996</v>
      </c>
      <c r="J621" s="21">
        <v>8.16</v>
      </c>
      <c r="K621" s="21">
        <v>1.96</v>
      </c>
      <c r="L621" s="21">
        <v>4.1052999999999997</v>
      </c>
      <c r="M621" s="21">
        <v>64.09</v>
      </c>
      <c r="N621" s="21">
        <v>1836.07</v>
      </c>
      <c r="O621" s="21">
        <v>4173.5</v>
      </c>
      <c r="P621" s="21">
        <v>123608</v>
      </c>
      <c r="Q621" s="21">
        <v>13359.08</v>
      </c>
      <c r="R621" s="21">
        <v>28595.66</v>
      </c>
      <c r="S621" s="21">
        <v>-0.21199999999999999</v>
      </c>
      <c r="T621">
        <v>4.4672000000000001</v>
      </c>
      <c r="U621">
        <v>8.7100000000000009</v>
      </c>
      <c r="V621">
        <v>470.95</v>
      </c>
    </row>
    <row r="622" spans="1:22" x14ac:dyDescent="0.25">
      <c r="A622" s="40">
        <v>44327</v>
      </c>
      <c r="B622" s="21">
        <v>4136.3</v>
      </c>
      <c r="C622" s="21">
        <v>3946.06</v>
      </c>
      <c r="D622" s="21">
        <v>122964</v>
      </c>
      <c r="E622" s="21">
        <v>1.2147999999999999</v>
      </c>
      <c r="F622" s="21">
        <v>5.2206999999999999</v>
      </c>
      <c r="G622" s="21">
        <v>6.4291999999999998</v>
      </c>
      <c r="H622" s="21">
        <v>1.623</v>
      </c>
      <c r="I622" s="21">
        <v>6.5049999999999999</v>
      </c>
      <c r="J622" s="21">
        <v>8.0399999999999991</v>
      </c>
      <c r="K622" s="21">
        <v>1.85</v>
      </c>
      <c r="L622" s="21">
        <v>4.0620000000000003</v>
      </c>
      <c r="M622" s="21">
        <v>64.489999999999995</v>
      </c>
      <c r="N622" s="21">
        <v>1837.47</v>
      </c>
      <c r="O622" s="21">
        <v>4136.3</v>
      </c>
      <c r="P622" s="21">
        <v>124561</v>
      </c>
      <c r="Q622" s="21">
        <v>13351.27</v>
      </c>
      <c r="R622" s="21">
        <v>28013.81</v>
      </c>
      <c r="S622" s="21">
        <v>-0.161</v>
      </c>
      <c r="T622">
        <v>4.42</v>
      </c>
      <c r="U622">
        <v>8.66</v>
      </c>
      <c r="V622">
        <v>475.95</v>
      </c>
    </row>
    <row r="623" spans="1:22" x14ac:dyDescent="0.25">
      <c r="A623" s="40">
        <v>44328</v>
      </c>
      <c r="B623" s="21">
        <v>4048.8</v>
      </c>
      <c r="C623" s="21">
        <v>3947.43</v>
      </c>
      <c r="D623" s="21">
        <v>119710</v>
      </c>
      <c r="E623" s="21">
        <v>1.2072000000000001</v>
      </c>
      <c r="F623" s="21">
        <v>5.3064999999999998</v>
      </c>
      <c r="G623" s="21">
        <v>6.4564000000000004</v>
      </c>
      <c r="H623" s="21">
        <v>1.694</v>
      </c>
      <c r="I623" s="21">
        <v>6.74</v>
      </c>
      <c r="J623" s="21">
        <v>8.27</v>
      </c>
      <c r="K623" s="21">
        <v>1.85</v>
      </c>
      <c r="L623" s="21">
        <v>4.0620000000000003</v>
      </c>
      <c r="M623" s="21">
        <v>65.28</v>
      </c>
      <c r="N623" s="21">
        <v>1815.69</v>
      </c>
      <c r="O623" s="21">
        <v>4048.8</v>
      </c>
      <c r="P623" s="21">
        <v>121271</v>
      </c>
      <c r="Q623" s="21">
        <v>13001.63</v>
      </c>
      <c r="R623" s="21">
        <v>28231.040000000001</v>
      </c>
      <c r="S623" s="21">
        <v>-0.123</v>
      </c>
      <c r="T623">
        <v>4.42</v>
      </c>
      <c r="U623">
        <v>8.86</v>
      </c>
      <c r="V623">
        <v>473.3</v>
      </c>
    </row>
    <row r="624" spans="1:22" x14ac:dyDescent="0.25">
      <c r="A624" s="40">
        <v>44329</v>
      </c>
      <c r="B624" s="21">
        <v>4097.2</v>
      </c>
      <c r="C624" s="21">
        <v>3952.45</v>
      </c>
      <c r="D624" s="21">
        <v>120705.9</v>
      </c>
      <c r="E624" s="21">
        <v>1.2081</v>
      </c>
      <c r="F624" s="21">
        <v>5.3098000000000001</v>
      </c>
      <c r="G624" s="21">
        <v>6.452</v>
      </c>
      <c r="H624" s="21">
        <v>1.6579999999999999</v>
      </c>
      <c r="I624" s="21">
        <v>6.6899999999999995</v>
      </c>
      <c r="J624" s="21">
        <v>8.24</v>
      </c>
      <c r="K624" s="21">
        <v>1.9100000000000001</v>
      </c>
      <c r="L624" s="21">
        <v>4.1131000000000002</v>
      </c>
      <c r="M624" s="21">
        <v>63.04</v>
      </c>
      <c r="N624" s="21">
        <v>1826.72</v>
      </c>
      <c r="O624" s="21">
        <v>4097.2</v>
      </c>
      <c r="P624" s="21">
        <v>122302</v>
      </c>
      <c r="Q624" s="21">
        <v>13109.15</v>
      </c>
      <c r="R624" s="21">
        <v>27718.67</v>
      </c>
      <c r="S624" s="21">
        <v>-0.12</v>
      </c>
      <c r="T624">
        <v>4.4325000000000001</v>
      </c>
      <c r="U624">
        <v>8.83</v>
      </c>
      <c r="V624">
        <v>469</v>
      </c>
    </row>
    <row r="625" spans="1:22" x14ac:dyDescent="0.25">
      <c r="A625" s="40">
        <v>44330</v>
      </c>
      <c r="B625" s="21">
        <v>4159.1000000000004</v>
      </c>
      <c r="C625" s="21">
        <v>4017.44</v>
      </c>
      <c r="D625" s="21">
        <v>121880.8</v>
      </c>
      <c r="E625" s="21">
        <v>1.2141</v>
      </c>
      <c r="F625" s="21">
        <v>5.2733999999999996</v>
      </c>
      <c r="G625" s="21">
        <v>6.4371</v>
      </c>
      <c r="H625" s="21">
        <v>1.63</v>
      </c>
      <c r="I625" s="21">
        <v>6.77</v>
      </c>
      <c r="J625" s="21">
        <v>8.27</v>
      </c>
      <c r="K625" s="21">
        <v>1.9790000000000001</v>
      </c>
      <c r="L625" s="21">
        <v>4.1356999999999999</v>
      </c>
      <c r="M625" s="21">
        <v>64.36</v>
      </c>
      <c r="N625" s="21">
        <v>1843.43</v>
      </c>
      <c r="O625" s="21">
        <v>4159.1000000000004</v>
      </c>
      <c r="P625" s="21">
        <v>123564</v>
      </c>
      <c r="Q625" s="21">
        <v>13393.12</v>
      </c>
      <c r="R625" s="21">
        <v>28027.57</v>
      </c>
      <c r="S625" s="21">
        <v>-0.129</v>
      </c>
      <c r="T625">
        <v>4.4229000000000003</v>
      </c>
      <c r="U625">
        <v>8.85</v>
      </c>
      <c r="V625">
        <v>465.95</v>
      </c>
    </row>
    <row r="626" spans="1:22" x14ac:dyDescent="0.25">
      <c r="A626" s="40">
        <v>44333</v>
      </c>
      <c r="B626" s="21">
        <v>4147.8999999999996</v>
      </c>
      <c r="C626" s="21">
        <v>4006.84</v>
      </c>
      <c r="D626" s="21">
        <v>122937.9</v>
      </c>
      <c r="E626" s="21">
        <v>1.2152000000000001</v>
      </c>
      <c r="F626" s="21">
        <v>5.2742000000000004</v>
      </c>
      <c r="G626" s="21">
        <v>6.4390000000000001</v>
      </c>
      <c r="H626" s="21">
        <v>1.651</v>
      </c>
      <c r="I626" s="21">
        <v>6.73</v>
      </c>
      <c r="J626" s="21">
        <v>8.19</v>
      </c>
      <c r="K626" s="21">
        <v>1.8622999999999998</v>
      </c>
      <c r="L626" s="21">
        <v>4.0679999999999996</v>
      </c>
      <c r="M626" s="21">
        <v>65.180000000000007</v>
      </c>
      <c r="N626" s="21">
        <v>1866.9</v>
      </c>
      <c r="O626" s="21">
        <v>4147.8999999999996</v>
      </c>
      <c r="P626" s="21">
        <v>124663</v>
      </c>
      <c r="Q626" s="21">
        <v>13312.91</v>
      </c>
      <c r="R626" s="21">
        <v>28194.09</v>
      </c>
      <c r="S626" s="21">
        <v>-0.115</v>
      </c>
      <c r="T626">
        <v>4.3704999999999998</v>
      </c>
      <c r="U626">
        <v>8.77</v>
      </c>
      <c r="V626">
        <v>471.7</v>
      </c>
    </row>
    <row r="627" spans="1:22" x14ac:dyDescent="0.25">
      <c r="A627" s="40">
        <v>44334</v>
      </c>
      <c r="B627" s="21">
        <v>4113.2</v>
      </c>
      <c r="C627" s="21">
        <v>4005.34</v>
      </c>
      <c r="D627" s="21">
        <v>122980</v>
      </c>
      <c r="E627" s="21">
        <v>1.2222</v>
      </c>
      <c r="F627" s="21">
        <v>5.2613000000000003</v>
      </c>
      <c r="G627" s="21">
        <v>6.4257</v>
      </c>
      <c r="H627" s="21">
        <v>1.639</v>
      </c>
      <c r="I627" s="21">
        <v>6.8</v>
      </c>
      <c r="J627" s="21">
        <v>8.2899999999999991</v>
      </c>
      <c r="K627" s="21">
        <v>1.8599999999999999</v>
      </c>
      <c r="L627" s="21">
        <v>4.1722000000000001</v>
      </c>
      <c r="M627" s="21">
        <v>64.489999999999995</v>
      </c>
      <c r="N627" s="21">
        <v>1869.44</v>
      </c>
      <c r="O627" s="21">
        <v>4113.2</v>
      </c>
      <c r="P627" s="21">
        <v>124538</v>
      </c>
      <c r="Q627" s="21">
        <v>13217.68</v>
      </c>
      <c r="R627" s="21">
        <v>28593.81</v>
      </c>
      <c r="S627" s="21">
        <v>-0.10299999999999999</v>
      </c>
      <c r="T627">
        <v>4.4850000000000003</v>
      </c>
      <c r="U627">
        <v>8.86</v>
      </c>
      <c r="V627">
        <v>473</v>
      </c>
    </row>
    <row r="628" spans="1:22" x14ac:dyDescent="0.25">
      <c r="A628" s="40">
        <v>44335</v>
      </c>
      <c r="B628" s="21">
        <v>4101.7</v>
      </c>
      <c r="C628" s="21">
        <v>3936.74</v>
      </c>
      <c r="D628" s="21">
        <v>122636.3</v>
      </c>
      <c r="E628" s="21">
        <v>1.2175</v>
      </c>
      <c r="F628" s="21">
        <v>5.3106</v>
      </c>
      <c r="G628" s="21">
        <v>6.4348999999999998</v>
      </c>
      <c r="H628" s="21">
        <v>1.6739999999999999</v>
      </c>
      <c r="I628" s="21">
        <v>6.835</v>
      </c>
      <c r="J628" s="21">
        <v>8.34</v>
      </c>
      <c r="K628" s="21">
        <v>1.94</v>
      </c>
      <c r="L628" s="21">
        <v>4.17</v>
      </c>
      <c r="M628" s="21">
        <v>62.41</v>
      </c>
      <c r="N628" s="21">
        <v>1869.62</v>
      </c>
      <c r="O628" s="21">
        <v>4101.7</v>
      </c>
      <c r="P628" s="21">
        <v>124384</v>
      </c>
      <c r="Q628" s="21">
        <v>13237.91</v>
      </c>
      <c r="R628" s="21">
        <v>28593.81</v>
      </c>
      <c r="S628" s="21">
        <v>-0.11</v>
      </c>
      <c r="T628">
        <v>4.4747000000000003</v>
      </c>
      <c r="U628">
        <v>8.92</v>
      </c>
      <c r="V628">
        <v>458.25</v>
      </c>
    </row>
    <row r="629" spans="1:22" x14ac:dyDescent="0.25">
      <c r="A629" s="40">
        <v>44336</v>
      </c>
      <c r="B629" s="21">
        <v>4144.3</v>
      </c>
      <c r="C629" s="21">
        <v>3999.91</v>
      </c>
      <c r="D629" s="21">
        <v>122700.8</v>
      </c>
      <c r="E629" s="21">
        <v>1.2227999999999999</v>
      </c>
      <c r="F629" s="21">
        <v>5.2846000000000002</v>
      </c>
      <c r="G629" s="21">
        <v>6.4348000000000001</v>
      </c>
      <c r="H629" s="21">
        <v>1.627</v>
      </c>
      <c r="I629" s="21">
        <v>6.75</v>
      </c>
      <c r="J629" s="21">
        <v>8.23</v>
      </c>
      <c r="K629" s="21">
        <v>1.8614000000000002</v>
      </c>
      <c r="L629" s="21">
        <v>4.1174999999999997</v>
      </c>
      <c r="M629" s="21">
        <v>61.11</v>
      </c>
      <c r="N629" s="21">
        <v>1877.21</v>
      </c>
      <c r="O629" s="21">
        <v>4144.3</v>
      </c>
      <c r="P629" s="21">
        <v>124303</v>
      </c>
      <c r="Q629" s="21">
        <v>13494.09</v>
      </c>
      <c r="R629" s="21">
        <v>28450.29</v>
      </c>
      <c r="S629" s="21">
        <v>-0.109</v>
      </c>
      <c r="T629">
        <v>4.4401000000000002</v>
      </c>
      <c r="U629">
        <v>8.82</v>
      </c>
      <c r="V629">
        <v>457.6</v>
      </c>
    </row>
    <row r="630" spans="1:22" x14ac:dyDescent="0.25">
      <c r="A630" s="40">
        <v>44337</v>
      </c>
      <c r="B630" s="21">
        <v>4141.8</v>
      </c>
      <c r="C630" s="21">
        <v>4025.78</v>
      </c>
      <c r="D630" s="21">
        <v>122592.5</v>
      </c>
      <c r="E630" s="21">
        <v>1.2181999999999999</v>
      </c>
      <c r="F630" s="21">
        <v>5.3667999999999996</v>
      </c>
      <c r="G630" s="21">
        <v>6.4340000000000002</v>
      </c>
      <c r="H630" s="21">
        <v>1.6219999999999999</v>
      </c>
      <c r="I630" s="21">
        <v>6.75</v>
      </c>
      <c r="J630" s="21">
        <v>8.18</v>
      </c>
      <c r="K630" s="21">
        <v>1.8172999999999999</v>
      </c>
      <c r="L630" s="21">
        <v>4.1047000000000002</v>
      </c>
      <c r="M630" s="21">
        <v>62.54</v>
      </c>
      <c r="N630" s="21">
        <v>1881.25</v>
      </c>
      <c r="O630" s="21">
        <v>4141.8</v>
      </c>
      <c r="P630" s="21">
        <v>124255</v>
      </c>
      <c r="Q630" s="21">
        <v>13411.74</v>
      </c>
      <c r="R630" s="21">
        <v>28458.44</v>
      </c>
      <c r="S630" s="21">
        <v>-0.13</v>
      </c>
      <c r="T630">
        <v>4.4477000000000002</v>
      </c>
      <c r="U630">
        <v>8.76</v>
      </c>
      <c r="V630">
        <v>449.05</v>
      </c>
    </row>
    <row r="631" spans="1:22" x14ac:dyDescent="0.25">
      <c r="A631" s="40">
        <v>44340</v>
      </c>
      <c r="B631" s="21">
        <v>4183.8999999999996</v>
      </c>
      <c r="C631" s="21">
        <v>4035.58</v>
      </c>
      <c r="D631" s="21">
        <v>124031.6</v>
      </c>
      <c r="E631" s="21">
        <v>1.2216</v>
      </c>
      <c r="F631" s="21">
        <v>5.3182999999999998</v>
      </c>
      <c r="G631" s="21">
        <v>6.4192999999999998</v>
      </c>
      <c r="H631" s="21">
        <v>1.603</v>
      </c>
      <c r="I631" s="21">
        <v>6.8</v>
      </c>
      <c r="J631" s="21">
        <v>8.27</v>
      </c>
      <c r="K631" s="21">
        <v>1.786</v>
      </c>
      <c r="L631" s="21">
        <v>4.1654</v>
      </c>
      <c r="M631" s="21">
        <v>64.790000000000006</v>
      </c>
      <c r="N631" s="21">
        <v>1881.02</v>
      </c>
      <c r="O631" s="21">
        <v>4183.8999999999996</v>
      </c>
      <c r="P631" s="21">
        <v>125728</v>
      </c>
      <c r="Q631" s="21">
        <v>13641.75</v>
      </c>
      <c r="R631" s="21">
        <v>28412.26</v>
      </c>
      <c r="S631" s="21">
        <v>-0.14000000000000001</v>
      </c>
      <c r="T631">
        <v>4.47</v>
      </c>
      <c r="U631">
        <v>8.86</v>
      </c>
      <c r="V631">
        <v>453.55</v>
      </c>
    </row>
    <row r="632" spans="1:22" x14ac:dyDescent="0.25">
      <c r="A632" s="40">
        <v>44341</v>
      </c>
      <c r="B632" s="21">
        <v>4175.6000000000004</v>
      </c>
      <c r="C632" s="21">
        <v>4036.04</v>
      </c>
      <c r="D632" s="21">
        <v>122987.7</v>
      </c>
      <c r="E632" s="21">
        <v>1.2250000000000001</v>
      </c>
      <c r="F632" s="21">
        <v>5.3315000000000001</v>
      </c>
      <c r="G632" s="21">
        <v>6.4107000000000003</v>
      </c>
      <c r="H632" s="21">
        <v>1.56</v>
      </c>
      <c r="I632" s="21">
        <v>6.71</v>
      </c>
      <c r="J632" s="21">
        <v>8.15</v>
      </c>
      <c r="K632" s="21">
        <v>1.8599999999999999</v>
      </c>
      <c r="L632" s="21">
        <v>4.1780999999999997</v>
      </c>
      <c r="M632" s="21">
        <v>64.78</v>
      </c>
      <c r="N632" s="21">
        <v>1899.25</v>
      </c>
      <c r="O632" s="21">
        <v>4175.6000000000004</v>
      </c>
      <c r="P632" s="21">
        <v>124657</v>
      </c>
      <c r="Q632" s="21">
        <v>13657.73</v>
      </c>
      <c r="R632" s="21">
        <v>28910.86</v>
      </c>
      <c r="S632" s="21">
        <v>-0.16700000000000001</v>
      </c>
      <c r="T632">
        <v>4.4676</v>
      </c>
      <c r="U632">
        <v>8.76</v>
      </c>
      <c r="V632">
        <v>451.6</v>
      </c>
    </row>
    <row r="633" spans="1:22" x14ac:dyDescent="0.25">
      <c r="A633" s="40">
        <v>44342</v>
      </c>
      <c r="B633" s="21">
        <v>4183.1000000000004</v>
      </c>
      <c r="C633" s="21">
        <v>4031.67</v>
      </c>
      <c r="D633" s="21">
        <v>123989.2</v>
      </c>
      <c r="E633" s="21">
        <v>1.2192000000000001</v>
      </c>
      <c r="F633" s="21">
        <v>5.3120000000000003</v>
      </c>
      <c r="G633" s="21">
        <v>6.3907999999999996</v>
      </c>
      <c r="H633" s="21">
        <v>1.577</v>
      </c>
      <c r="I633" s="21">
        <v>6.6449999999999996</v>
      </c>
      <c r="J633" s="21">
        <v>8.06</v>
      </c>
      <c r="K633" s="21">
        <v>1.8993</v>
      </c>
      <c r="L633" s="21">
        <v>4.1463999999999999</v>
      </c>
      <c r="M633" s="21">
        <v>64.98</v>
      </c>
      <c r="N633" s="21">
        <v>1896.67</v>
      </c>
      <c r="O633" s="21">
        <v>4183.1000000000004</v>
      </c>
      <c r="P633" s="21">
        <v>125655</v>
      </c>
      <c r="Q633" s="21">
        <v>13702.74</v>
      </c>
      <c r="R633" s="21">
        <v>29166.01</v>
      </c>
      <c r="S633" s="21">
        <v>-0.20599999999999999</v>
      </c>
      <c r="T633">
        <v>4.4486999999999997</v>
      </c>
      <c r="U633">
        <v>8.68</v>
      </c>
      <c r="V633">
        <v>453.85</v>
      </c>
    </row>
    <row r="634" spans="1:22" x14ac:dyDescent="0.25">
      <c r="A634" s="40">
        <v>44343</v>
      </c>
      <c r="B634" s="21">
        <v>4189</v>
      </c>
      <c r="C634" s="21">
        <v>4039.21</v>
      </c>
      <c r="D634" s="21">
        <v>124366.6</v>
      </c>
      <c r="E634" s="21">
        <v>1.2195</v>
      </c>
      <c r="F634" s="21">
        <v>5.2392000000000003</v>
      </c>
      <c r="G634" s="21">
        <v>6.3833000000000002</v>
      </c>
      <c r="H634" s="21">
        <v>1.609</v>
      </c>
      <c r="I634" s="21">
        <v>6.58</v>
      </c>
      <c r="J634" s="21">
        <v>7.89</v>
      </c>
      <c r="K634" s="21">
        <v>1.895</v>
      </c>
      <c r="L634" s="21">
        <v>4.09</v>
      </c>
      <c r="M634" s="21">
        <v>65.56</v>
      </c>
      <c r="N634" s="21">
        <v>1896.54</v>
      </c>
      <c r="O634" s="21">
        <v>4189</v>
      </c>
      <c r="P634" s="21">
        <v>125935</v>
      </c>
      <c r="Q634" s="21">
        <v>13657.85</v>
      </c>
      <c r="R634" s="21">
        <v>29113.200000000001</v>
      </c>
      <c r="S634" s="21">
        <v>-0.17199999999999999</v>
      </c>
      <c r="T634">
        <v>4.4020000000000001</v>
      </c>
      <c r="U634">
        <v>8.52</v>
      </c>
      <c r="V634">
        <v>467.2</v>
      </c>
    </row>
    <row r="635" spans="1:22" x14ac:dyDescent="0.25">
      <c r="A635" s="40">
        <v>44344</v>
      </c>
      <c r="B635" s="32">
        <v>4192.3999999999996</v>
      </c>
      <c r="C635" s="21">
        <v>4070.56</v>
      </c>
      <c r="D635" s="32">
        <v>125561.4</v>
      </c>
      <c r="E635" s="32">
        <v>1.2192000000000001</v>
      </c>
      <c r="F635" s="32">
        <v>5.2256999999999998</v>
      </c>
      <c r="G635" s="21">
        <v>6.3685</v>
      </c>
      <c r="H635" s="21">
        <v>1.5960000000000001</v>
      </c>
      <c r="I635" s="21">
        <v>6.585</v>
      </c>
      <c r="J635" s="21">
        <v>7.79</v>
      </c>
      <c r="K635" s="21">
        <v>1.7798</v>
      </c>
      <c r="L635" s="21">
        <v>4.0578000000000003</v>
      </c>
      <c r="M635" s="21">
        <v>65.02</v>
      </c>
      <c r="N635" s="21">
        <v>1903.77</v>
      </c>
      <c r="O635" s="21">
        <v>4192.3999999999996</v>
      </c>
      <c r="P635" s="21">
        <v>127153</v>
      </c>
      <c r="Q635" s="32">
        <v>13686.51</v>
      </c>
      <c r="R635" s="21">
        <v>29124.41</v>
      </c>
      <c r="S635" s="21">
        <v>-0.183</v>
      </c>
      <c r="T635">
        <v>4.3766999999999996</v>
      </c>
      <c r="U635">
        <v>8.43</v>
      </c>
      <c r="V635">
        <v>468.6</v>
      </c>
    </row>
    <row r="636" spans="1:22" x14ac:dyDescent="0.25">
      <c r="A636" s="40">
        <v>44347</v>
      </c>
      <c r="B636" s="21">
        <v>4192.3999999999996</v>
      </c>
      <c r="C636" s="21">
        <v>4039.46</v>
      </c>
      <c r="D636" s="21">
        <v>126215.7</v>
      </c>
      <c r="E636" s="21">
        <v>1.2227000000000001</v>
      </c>
      <c r="F636" s="21">
        <v>5.2187999999999999</v>
      </c>
      <c r="G636" s="21">
        <v>6.3700999999999999</v>
      </c>
      <c r="H636" s="21">
        <v>1.5960000000000001</v>
      </c>
      <c r="I636" s="21">
        <v>6.68</v>
      </c>
      <c r="J636" s="21">
        <v>7.88</v>
      </c>
      <c r="K636" s="21">
        <v>1.7798</v>
      </c>
      <c r="L636" s="21">
        <v>4.0578000000000003</v>
      </c>
      <c r="M636" s="21">
        <v>65.02</v>
      </c>
      <c r="N636" s="21">
        <v>1906.87</v>
      </c>
      <c r="O636" s="21">
        <v>4192.3999999999996</v>
      </c>
      <c r="P636" s="21">
        <v>127795</v>
      </c>
      <c r="Q636" s="21">
        <v>13686.51</v>
      </c>
      <c r="R636" s="21">
        <v>29151.8</v>
      </c>
      <c r="S636" s="21">
        <v>-0.187</v>
      </c>
      <c r="T636">
        <v>4.3766999999999996</v>
      </c>
      <c r="U636">
        <v>8.4700000000000006</v>
      </c>
      <c r="V636">
        <v>468.6</v>
      </c>
    </row>
    <row r="637" spans="1:22" x14ac:dyDescent="0.25">
      <c r="A637" s="40">
        <v>44348</v>
      </c>
      <c r="B637" s="21">
        <v>4188.6000000000004</v>
      </c>
      <c r="C637" s="21">
        <v>4071.75</v>
      </c>
      <c r="D637" s="21">
        <v>128267.1</v>
      </c>
      <c r="E637" s="21">
        <v>1.2213000000000001</v>
      </c>
      <c r="F637" s="21">
        <v>5.1517999999999997</v>
      </c>
      <c r="G637" s="21">
        <v>6.3811999999999998</v>
      </c>
      <c r="H637" s="21">
        <v>1.607</v>
      </c>
      <c r="I637" s="21">
        <v>6.75</v>
      </c>
      <c r="J637" s="21">
        <v>7.92</v>
      </c>
      <c r="K637" s="21">
        <v>1.8437000000000001</v>
      </c>
      <c r="L637" s="21">
        <v>4.0491000000000001</v>
      </c>
      <c r="M637" s="21">
        <v>66.47</v>
      </c>
      <c r="N637" s="21">
        <v>1900.44</v>
      </c>
      <c r="O637" s="21">
        <v>4188.6000000000004</v>
      </c>
      <c r="P637" s="21">
        <v>130014</v>
      </c>
      <c r="Q637" s="21">
        <v>13654.59</v>
      </c>
      <c r="R637" s="21">
        <v>29468</v>
      </c>
      <c r="S637" s="21">
        <v>-0.17799999999999999</v>
      </c>
      <c r="T637">
        <v>4.3494000000000002</v>
      </c>
      <c r="U637">
        <v>8.44</v>
      </c>
      <c r="V637">
        <v>466.15</v>
      </c>
    </row>
    <row r="638" spans="1:22" x14ac:dyDescent="0.25">
      <c r="A638" s="40">
        <v>44349</v>
      </c>
      <c r="B638" s="21">
        <v>4196.3</v>
      </c>
      <c r="C638" s="21">
        <v>4088.5</v>
      </c>
      <c r="D638" s="21">
        <v>129601.4</v>
      </c>
      <c r="E638" s="21">
        <v>1.2211000000000001</v>
      </c>
      <c r="F638" s="21">
        <v>5.0763999999999996</v>
      </c>
      <c r="G638" s="21">
        <v>6.3811</v>
      </c>
      <c r="H638" s="21">
        <v>1.5880000000000001</v>
      </c>
      <c r="I638" s="21">
        <v>6.7050000000000001</v>
      </c>
      <c r="J638" s="21">
        <v>7.8</v>
      </c>
      <c r="K638" s="21">
        <v>1.8487</v>
      </c>
      <c r="L638" s="21">
        <v>3.9899</v>
      </c>
      <c r="M638" s="21">
        <v>67.55</v>
      </c>
      <c r="N638" s="21">
        <v>1908.38</v>
      </c>
      <c r="O638" s="21">
        <v>4196.3</v>
      </c>
      <c r="P638" s="21">
        <v>131179</v>
      </c>
      <c r="Q638" s="21">
        <v>13675.79</v>
      </c>
      <c r="R638" s="21">
        <v>29297.62</v>
      </c>
      <c r="S638" s="21">
        <v>-0.19800000000000001</v>
      </c>
      <c r="T638">
        <v>4.2666000000000004</v>
      </c>
      <c r="U638">
        <v>8.34</v>
      </c>
      <c r="V638">
        <v>460.15</v>
      </c>
    </row>
    <row r="639" spans="1:22" x14ac:dyDescent="0.25">
      <c r="A639" s="40">
        <v>44350</v>
      </c>
      <c r="B639" s="21">
        <v>4181.3</v>
      </c>
      <c r="C639" s="21">
        <v>4079.24</v>
      </c>
      <c r="D639" s="21">
        <v>129601.4</v>
      </c>
      <c r="E639" s="21">
        <v>1.2126999999999999</v>
      </c>
      <c r="F639" s="21">
        <v>5.0763999999999996</v>
      </c>
      <c r="G639" s="21">
        <v>6.4038000000000004</v>
      </c>
      <c r="H639" s="21">
        <v>1.627</v>
      </c>
      <c r="I639" s="21">
        <v>6.7050000000000001</v>
      </c>
      <c r="J639" s="21">
        <v>7.8</v>
      </c>
      <c r="K639" s="21">
        <v>1.8487</v>
      </c>
      <c r="L639" s="21">
        <v>3.9899</v>
      </c>
      <c r="M639" s="21">
        <v>67.53</v>
      </c>
      <c r="N639" s="21">
        <v>1870.76</v>
      </c>
      <c r="O639" s="21">
        <v>4181.3</v>
      </c>
      <c r="P639" s="21">
        <v>131179</v>
      </c>
      <c r="Q639" s="21">
        <v>13529.68</v>
      </c>
      <c r="R639" s="21">
        <v>28966.03</v>
      </c>
      <c r="S639" s="21">
        <v>-0.183</v>
      </c>
      <c r="T639">
        <v>4.2666000000000004</v>
      </c>
      <c r="U639">
        <v>8.34</v>
      </c>
      <c r="V639">
        <v>447.55</v>
      </c>
    </row>
    <row r="640" spans="1:22" x14ac:dyDescent="0.25">
      <c r="A640" s="40">
        <v>44351</v>
      </c>
      <c r="B640" s="21">
        <v>4218.3</v>
      </c>
      <c r="C640" s="21">
        <v>4089.38</v>
      </c>
      <c r="D640" s="21">
        <v>130125.8</v>
      </c>
      <c r="E640" s="21">
        <v>1.2166999999999999</v>
      </c>
      <c r="F640" s="21">
        <v>5.0494000000000003</v>
      </c>
      <c r="G640" s="21">
        <v>6.3952</v>
      </c>
      <c r="H640" s="21">
        <v>1.5550000000000002</v>
      </c>
      <c r="I640" s="21">
        <v>6.6349999999999998</v>
      </c>
      <c r="J640" s="21">
        <v>7.7</v>
      </c>
      <c r="K640" s="21">
        <v>1.83</v>
      </c>
      <c r="L640" s="21">
        <v>3.9459</v>
      </c>
      <c r="M640" s="21">
        <v>68.23</v>
      </c>
      <c r="N640" s="21">
        <v>1891.59</v>
      </c>
      <c r="O640" s="21">
        <v>4218.3</v>
      </c>
      <c r="P640" s="21">
        <v>131786</v>
      </c>
      <c r="Q640" s="21">
        <v>13770.77</v>
      </c>
      <c r="R640" s="21">
        <v>28918.1</v>
      </c>
      <c r="S640" s="21">
        <v>-0.21299999999999999</v>
      </c>
      <c r="T640">
        <v>4.2126999999999999</v>
      </c>
      <c r="U640">
        <v>8.24</v>
      </c>
      <c r="V640">
        <v>453.9</v>
      </c>
    </row>
    <row r="641" spans="1:22" x14ac:dyDescent="0.25">
      <c r="A641" s="40">
        <v>44354</v>
      </c>
      <c r="B641" s="21">
        <v>4215.7</v>
      </c>
      <c r="C641" s="21">
        <v>4097.6499999999996</v>
      </c>
      <c r="D641" s="21">
        <v>130776.3</v>
      </c>
      <c r="E641" s="21">
        <v>1.2190000000000001</v>
      </c>
      <c r="F641" s="21">
        <v>5.0458999999999996</v>
      </c>
      <c r="G641" s="21">
        <v>6.3974000000000002</v>
      </c>
      <c r="H641" s="21">
        <v>1.5699999999999998</v>
      </c>
      <c r="I641" s="21">
        <v>6.7149999999999999</v>
      </c>
      <c r="J641" s="21">
        <v>7.79</v>
      </c>
      <c r="K641" s="21">
        <v>1.9268000000000001</v>
      </c>
      <c r="L641" s="21">
        <v>3.9854000000000003</v>
      </c>
      <c r="M641" s="21">
        <v>67.97</v>
      </c>
      <c r="N641" s="21">
        <v>1899.21</v>
      </c>
      <c r="O641" s="21">
        <v>4215.7</v>
      </c>
      <c r="P641" s="21">
        <v>132501</v>
      </c>
      <c r="Q641" s="21">
        <v>13802.89</v>
      </c>
      <c r="R641" s="21">
        <v>28787.279999999999</v>
      </c>
      <c r="S641" s="21">
        <v>-0.19800000000000001</v>
      </c>
      <c r="T641">
        <v>4.24</v>
      </c>
      <c r="U641">
        <v>8.32</v>
      </c>
      <c r="V641">
        <v>453.9</v>
      </c>
    </row>
    <row r="642" spans="1:22" x14ac:dyDescent="0.25">
      <c r="A642" s="40">
        <v>44355</v>
      </c>
      <c r="B642" s="21">
        <v>4216.3</v>
      </c>
      <c r="C642" s="21">
        <v>4096.01</v>
      </c>
      <c r="D642" s="21">
        <v>129787.1</v>
      </c>
      <c r="E642" s="21">
        <v>1.2173</v>
      </c>
      <c r="F642" s="21">
        <v>5.0342000000000002</v>
      </c>
      <c r="G642" s="21">
        <v>6.4005000000000001</v>
      </c>
      <c r="H642" s="21">
        <v>1.536</v>
      </c>
      <c r="I642" s="21">
        <v>6.72</v>
      </c>
      <c r="J642" s="21">
        <v>7.76</v>
      </c>
      <c r="K642" s="21">
        <v>1.9645000000000001</v>
      </c>
      <c r="L642" s="21">
        <v>3.9691000000000001</v>
      </c>
      <c r="M642" s="21">
        <v>68.75</v>
      </c>
      <c r="N642" s="21">
        <v>1892.89</v>
      </c>
      <c r="O642" s="21">
        <v>4216.3</v>
      </c>
      <c r="P642" s="21">
        <v>131505</v>
      </c>
      <c r="Q642" s="21">
        <v>13810.86</v>
      </c>
      <c r="R642" s="21">
        <v>28781.38</v>
      </c>
      <c r="S642" s="21">
        <v>-0.224</v>
      </c>
      <c r="T642">
        <v>4.22</v>
      </c>
      <c r="U642">
        <v>8.3000000000000007</v>
      </c>
      <c r="V642">
        <v>456.65</v>
      </c>
    </row>
    <row r="643" spans="1:22" x14ac:dyDescent="0.25">
      <c r="A643" s="40">
        <v>44356</v>
      </c>
      <c r="B643" s="21">
        <v>4209</v>
      </c>
      <c r="C643" s="21">
        <v>4096.8500000000004</v>
      </c>
      <c r="D643" s="21">
        <v>129906.8</v>
      </c>
      <c r="E643" s="21">
        <v>1.218</v>
      </c>
      <c r="F643" s="21">
        <v>5.0624000000000002</v>
      </c>
      <c r="G643" s="21">
        <v>6.3872</v>
      </c>
      <c r="H643" s="21">
        <v>1.492</v>
      </c>
      <c r="I643" s="21">
        <v>6.8149999999999995</v>
      </c>
      <c r="J643" s="21">
        <v>7.84</v>
      </c>
      <c r="K643" s="21">
        <v>2.0247000000000002</v>
      </c>
      <c r="L643" s="21">
        <v>3.9863</v>
      </c>
      <c r="M643" s="21">
        <v>68.680000000000007</v>
      </c>
      <c r="N643" s="21">
        <v>1888.57</v>
      </c>
      <c r="O643" s="21">
        <v>4209</v>
      </c>
      <c r="P643" s="21">
        <v>131684</v>
      </c>
      <c r="Q643" s="21">
        <v>13814.94</v>
      </c>
      <c r="R643" s="21">
        <v>28742.63</v>
      </c>
      <c r="S643" s="21">
        <v>-0.24399999999999999</v>
      </c>
      <c r="T643">
        <v>4.2263000000000002</v>
      </c>
      <c r="U643">
        <v>8.33</v>
      </c>
      <c r="V643">
        <v>454.25</v>
      </c>
    </row>
    <row r="644" spans="1:22" x14ac:dyDescent="0.25">
      <c r="A644" s="40">
        <v>44357</v>
      </c>
      <c r="B644" s="21">
        <v>4228.7</v>
      </c>
      <c r="C644" s="21">
        <v>4096.07</v>
      </c>
      <c r="D644" s="21">
        <v>130076.2</v>
      </c>
      <c r="E644" s="21">
        <v>1.2170000000000001</v>
      </c>
      <c r="F644" s="21">
        <v>5.0563000000000002</v>
      </c>
      <c r="G644" s="21">
        <v>6.3932000000000002</v>
      </c>
      <c r="H644" s="21">
        <v>1.4339999999999999</v>
      </c>
      <c r="I644" s="21">
        <v>6.92</v>
      </c>
      <c r="J644" s="21">
        <v>7.9399999999999995</v>
      </c>
      <c r="K644" s="21">
        <v>2.1371000000000002</v>
      </c>
      <c r="L644" s="21">
        <v>4.0265000000000004</v>
      </c>
      <c r="M644" s="21">
        <v>68.89</v>
      </c>
      <c r="N644" s="21">
        <v>1898.51</v>
      </c>
      <c r="O644" s="21">
        <v>4228.7</v>
      </c>
      <c r="P644" s="21">
        <v>131840</v>
      </c>
      <c r="Q644" s="21">
        <v>13960.35</v>
      </c>
      <c r="R644" s="21">
        <v>28738.880000000001</v>
      </c>
      <c r="S644" s="21">
        <v>-0.25600000000000001</v>
      </c>
      <c r="T644">
        <v>4.2530000000000001</v>
      </c>
      <c r="U644">
        <v>8.42</v>
      </c>
      <c r="V644">
        <v>449.9</v>
      </c>
    </row>
    <row r="645" spans="1:22" x14ac:dyDescent="0.25">
      <c r="A645" s="40">
        <v>44358</v>
      </c>
      <c r="B645" s="21">
        <v>4236.6000000000004</v>
      </c>
      <c r="C645" s="21">
        <v>4126.7</v>
      </c>
      <c r="D645" s="21">
        <v>129441</v>
      </c>
      <c r="E645" s="21">
        <v>1.2109000000000001</v>
      </c>
      <c r="F645" s="21">
        <v>5.1181000000000001</v>
      </c>
      <c r="G645" s="21">
        <v>6.3986999999999998</v>
      </c>
      <c r="H645" s="21">
        <v>1.4530000000000001</v>
      </c>
      <c r="I645" s="21">
        <v>6.9649999999999999</v>
      </c>
      <c r="J645" s="21">
        <v>8.0500000000000007</v>
      </c>
      <c r="K645" s="21">
        <v>2.2145999999999999</v>
      </c>
      <c r="L645" s="21">
        <v>4.0667999999999997</v>
      </c>
      <c r="M645" s="21">
        <v>69.16</v>
      </c>
      <c r="N645" s="21">
        <v>1877.53</v>
      </c>
      <c r="O645" s="21">
        <v>4236.6000000000004</v>
      </c>
      <c r="P645" s="21">
        <v>131079</v>
      </c>
      <c r="Q645" s="21">
        <v>13998.3</v>
      </c>
      <c r="R645" s="21">
        <v>28842.13</v>
      </c>
      <c r="S645" s="21">
        <v>-0.27400000000000002</v>
      </c>
      <c r="T645">
        <v>4.2835999999999999</v>
      </c>
      <c r="U645">
        <v>8.5299999999999994</v>
      </c>
      <c r="V645">
        <v>455.05</v>
      </c>
    </row>
    <row r="646" spans="1:22" x14ac:dyDescent="0.25">
      <c r="A646" s="40">
        <v>44361</v>
      </c>
      <c r="B646" s="21">
        <v>4245.7</v>
      </c>
      <c r="C646" s="21">
        <v>4132.67</v>
      </c>
      <c r="D646" s="21">
        <v>130208</v>
      </c>
      <c r="E646" s="21">
        <v>1.212</v>
      </c>
      <c r="F646" s="21">
        <v>5.0620000000000003</v>
      </c>
      <c r="G646" s="21">
        <v>6.3986999999999998</v>
      </c>
      <c r="H646" s="21">
        <v>1.496</v>
      </c>
      <c r="I646" s="21">
        <v>6.9649999999999999</v>
      </c>
      <c r="J646" s="21">
        <v>8</v>
      </c>
      <c r="K646" s="21">
        <v>2.2145999999999999</v>
      </c>
      <c r="L646" s="21">
        <v>4.0667999999999997</v>
      </c>
      <c r="M646" s="21">
        <v>69.290000000000006</v>
      </c>
      <c r="N646" s="21">
        <v>1866.18</v>
      </c>
      <c r="O646" s="21">
        <v>4245.7</v>
      </c>
      <c r="P646" s="21">
        <v>131952</v>
      </c>
      <c r="Q646" s="21">
        <v>14128.2</v>
      </c>
      <c r="R646" s="21">
        <v>28842.13</v>
      </c>
      <c r="S646" s="21">
        <v>-0.251</v>
      </c>
      <c r="T646">
        <v>4.2835999999999999</v>
      </c>
      <c r="U646">
        <v>8.48</v>
      </c>
      <c r="V646">
        <v>453.9</v>
      </c>
    </row>
    <row r="647" spans="1:22" x14ac:dyDescent="0.25">
      <c r="A647" s="40">
        <v>44362</v>
      </c>
      <c r="B647" s="21">
        <v>4236.3999999999996</v>
      </c>
      <c r="C647" s="21">
        <v>4143.5200000000004</v>
      </c>
      <c r="D647" s="21">
        <v>130091.1</v>
      </c>
      <c r="E647" s="21">
        <v>1.2126000000000001</v>
      </c>
      <c r="F647" s="21">
        <v>5.0457000000000001</v>
      </c>
      <c r="G647" s="21">
        <v>6.4061000000000003</v>
      </c>
      <c r="H647" s="21">
        <v>1.4929999999999999</v>
      </c>
      <c r="I647" s="21">
        <v>6.99</v>
      </c>
      <c r="J647" s="21">
        <v>7.97</v>
      </c>
      <c r="K647" s="21">
        <v>2.3447</v>
      </c>
      <c r="L647" s="21">
        <v>4.0568999999999997</v>
      </c>
      <c r="M647" s="21">
        <v>70.319999999999993</v>
      </c>
      <c r="N647" s="21">
        <v>1859.02</v>
      </c>
      <c r="O647" s="21">
        <v>4236.3999999999996</v>
      </c>
      <c r="P647" s="21">
        <v>131928</v>
      </c>
      <c r="Q647" s="21">
        <v>14030.41</v>
      </c>
      <c r="R647" s="21">
        <v>28638.53</v>
      </c>
      <c r="S647" s="21">
        <v>-0.23200000000000001</v>
      </c>
      <c r="T647">
        <v>4.2683999999999997</v>
      </c>
      <c r="U647">
        <v>8.4</v>
      </c>
      <c r="V647">
        <v>434.7</v>
      </c>
    </row>
    <row r="648" spans="1:22" x14ac:dyDescent="0.25">
      <c r="A648" s="40">
        <v>44363</v>
      </c>
      <c r="B648" s="21">
        <v>4213</v>
      </c>
      <c r="C648" s="21">
        <v>4151.76</v>
      </c>
      <c r="D648" s="21">
        <v>129259.5</v>
      </c>
      <c r="E648" s="21">
        <v>1.1995</v>
      </c>
      <c r="F648" s="21">
        <v>5.0548999999999999</v>
      </c>
      <c r="G648" s="21">
        <v>6.3979999999999997</v>
      </c>
      <c r="H648" s="21">
        <v>1.5779999999999998</v>
      </c>
      <c r="I648" s="21">
        <v>7.01</v>
      </c>
      <c r="J648" s="21">
        <v>7.99</v>
      </c>
      <c r="K648" s="21">
        <v>2.3224</v>
      </c>
      <c r="L648" s="21">
        <v>4.04</v>
      </c>
      <c r="M648" s="21">
        <v>70.47</v>
      </c>
      <c r="N648" s="21">
        <v>1811.47</v>
      </c>
      <c r="O648" s="21">
        <v>4213</v>
      </c>
      <c r="P648" s="21">
        <v>130891</v>
      </c>
      <c r="Q648" s="21">
        <v>13983.01</v>
      </c>
      <c r="R648" s="21">
        <v>28436.84</v>
      </c>
      <c r="S648" s="21">
        <v>-0.25</v>
      </c>
      <c r="T648">
        <v>4.2754000000000003</v>
      </c>
      <c r="U648">
        <v>8.43</v>
      </c>
      <c r="V648">
        <v>439.7</v>
      </c>
    </row>
    <row r="649" spans="1:22" x14ac:dyDescent="0.25">
      <c r="A649" s="40">
        <v>44364</v>
      </c>
      <c r="B649" s="21">
        <v>4212.2</v>
      </c>
      <c r="C649" s="21">
        <v>4158.1400000000003</v>
      </c>
      <c r="D649" s="21">
        <v>128057.2</v>
      </c>
      <c r="E649" s="21">
        <v>1.1907000000000001</v>
      </c>
      <c r="F649" s="21">
        <v>5.0082000000000004</v>
      </c>
      <c r="G649" s="21">
        <v>6.4482999999999997</v>
      </c>
      <c r="H649" s="21">
        <v>1.5070000000000001</v>
      </c>
      <c r="I649" s="21">
        <v>7.15</v>
      </c>
      <c r="J649" s="21">
        <v>8.14</v>
      </c>
      <c r="K649" s="21">
        <v>2.3224</v>
      </c>
      <c r="L649" s="21">
        <v>4.04</v>
      </c>
      <c r="M649" s="21">
        <v>69.180000000000007</v>
      </c>
      <c r="N649" s="21">
        <v>1773.5</v>
      </c>
      <c r="O649" s="21">
        <v>4212.2</v>
      </c>
      <c r="P649" s="21">
        <v>129738</v>
      </c>
      <c r="Q649" s="21">
        <v>14163.81</v>
      </c>
      <c r="R649" s="21">
        <v>28558.59</v>
      </c>
      <c r="S649" s="21">
        <v>-0.19500000000000001</v>
      </c>
      <c r="T649">
        <v>4.2754000000000003</v>
      </c>
      <c r="U649">
        <v>8.56</v>
      </c>
      <c r="V649">
        <v>419.15</v>
      </c>
    </row>
    <row r="650" spans="1:22" x14ac:dyDescent="0.25">
      <c r="A650" s="40">
        <v>44365</v>
      </c>
      <c r="B650" s="21">
        <v>4153.5</v>
      </c>
      <c r="C650" s="21">
        <v>4083.37</v>
      </c>
      <c r="D650" s="21">
        <v>128405.4</v>
      </c>
      <c r="E650" s="21">
        <v>1.1863999999999999</v>
      </c>
      <c r="F650" s="21">
        <v>5.0903</v>
      </c>
      <c r="G650" s="21">
        <v>6.4531000000000001</v>
      </c>
      <c r="H650" s="21">
        <v>1.44</v>
      </c>
      <c r="I650" s="21">
        <v>7.23</v>
      </c>
      <c r="J650" s="21">
        <v>8.35</v>
      </c>
      <c r="K650" s="21">
        <v>2.3224</v>
      </c>
      <c r="L650" s="21">
        <v>4.04</v>
      </c>
      <c r="M650" s="21">
        <v>69.56</v>
      </c>
      <c r="N650" s="21">
        <v>1764.16</v>
      </c>
      <c r="O650" s="21">
        <v>4153.5</v>
      </c>
      <c r="P650" s="21">
        <v>129880</v>
      </c>
      <c r="Q650" s="21">
        <v>14049.58</v>
      </c>
      <c r="R650" s="21">
        <v>28801.27</v>
      </c>
      <c r="S650" s="21">
        <v>-0.2</v>
      </c>
      <c r="T650">
        <v>4.2754000000000003</v>
      </c>
      <c r="U650">
        <v>8.82</v>
      </c>
      <c r="V650">
        <v>416.95</v>
      </c>
    </row>
    <row r="651" spans="1:22" x14ac:dyDescent="0.25">
      <c r="A651" s="40">
        <v>44368</v>
      </c>
      <c r="B651" s="21">
        <v>4213.8</v>
      </c>
      <c r="C651" s="21">
        <v>4112.33</v>
      </c>
      <c r="D651" s="21">
        <v>129265</v>
      </c>
      <c r="E651" s="21">
        <v>1.1919</v>
      </c>
      <c r="F651" s="21">
        <v>5.0152000000000001</v>
      </c>
      <c r="G651" s="21">
        <v>6.4668999999999999</v>
      </c>
      <c r="H651" s="21">
        <v>1.49</v>
      </c>
      <c r="I651" s="21">
        <v>7.11</v>
      </c>
      <c r="J651" s="21">
        <v>8.19</v>
      </c>
      <c r="K651" s="21">
        <v>2.4531000000000001</v>
      </c>
      <c r="L651" s="21">
        <v>4.1769999999999996</v>
      </c>
      <c r="M651" s="21">
        <v>70.97</v>
      </c>
      <c r="N651" s="21">
        <v>1783.27</v>
      </c>
      <c r="O651" s="21">
        <v>4213.8</v>
      </c>
      <c r="P651" s="21">
        <v>130852</v>
      </c>
      <c r="Q651" s="21">
        <v>14137.23</v>
      </c>
      <c r="R651" s="21">
        <v>28489</v>
      </c>
      <c r="S651" s="21">
        <v>-0.17100000000000001</v>
      </c>
      <c r="T651">
        <v>4.3571</v>
      </c>
      <c r="U651">
        <v>8.64</v>
      </c>
      <c r="V651">
        <v>418.8</v>
      </c>
    </row>
    <row r="652" spans="1:22" x14ac:dyDescent="0.25">
      <c r="A652" s="40">
        <v>44369</v>
      </c>
      <c r="B652" s="21">
        <v>4236.2</v>
      </c>
      <c r="C652" s="21">
        <v>4123.13</v>
      </c>
      <c r="D652" s="21">
        <v>128767.5</v>
      </c>
      <c r="E652" s="21">
        <v>1.194</v>
      </c>
      <c r="F652" s="21">
        <v>4.9596</v>
      </c>
      <c r="G652" s="21">
        <v>6.4810999999999996</v>
      </c>
      <c r="H652" s="21">
        <v>1.4650000000000001</v>
      </c>
      <c r="I652" s="21">
        <v>7.27</v>
      </c>
      <c r="J652" s="21">
        <v>8.23</v>
      </c>
      <c r="K652" s="21">
        <v>2.6343999999999999</v>
      </c>
      <c r="L652" s="21">
        <v>4.2298999999999998</v>
      </c>
      <c r="M652" s="21">
        <v>71.06</v>
      </c>
      <c r="N652" s="21">
        <v>1778.74</v>
      </c>
      <c r="O652" s="21">
        <v>4236.2</v>
      </c>
      <c r="P652" s="21">
        <v>130412</v>
      </c>
      <c r="Q652" s="21">
        <v>14270.42</v>
      </c>
      <c r="R652" s="21">
        <v>28309.759999999998</v>
      </c>
      <c r="S652" s="21">
        <v>-0.16400000000000001</v>
      </c>
      <c r="T652">
        <v>4.3804999999999996</v>
      </c>
      <c r="U652">
        <v>8.67</v>
      </c>
      <c r="V652">
        <v>421.95</v>
      </c>
    </row>
    <row r="653" spans="1:22" x14ac:dyDescent="0.25">
      <c r="A653" s="40">
        <v>44370</v>
      </c>
      <c r="B653" s="21">
        <v>4231.3999999999996</v>
      </c>
      <c r="C653" s="21">
        <v>4075.94</v>
      </c>
      <c r="D653" s="21">
        <v>128428</v>
      </c>
      <c r="E653" s="21">
        <v>1.1926000000000001</v>
      </c>
      <c r="F653" s="21">
        <v>4.9669999999999996</v>
      </c>
      <c r="G653" s="21">
        <v>6.4743000000000004</v>
      </c>
      <c r="H653" s="21">
        <v>1.4870000000000001</v>
      </c>
      <c r="I653" s="21">
        <v>7.31</v>
      </c>
      <c r="J653" s="21">
        <v>8.25</v>
      </c>
      <c r="K653" s="21">
        <v>2.6732</v>
      </c>
      <c r="L653" s="21">
        <v>4.1863999999999999</v>
      </c>
      <c r="M653" s="21">
        <v>71.44</v>
      </c>
      <c r="N653" s="21">
        <v>1778.68</v>
      </c>
      <c r="O653" s="21">
        <v>4231.3999999999996</v>
      </c>
      <c r="P653" s="21">
        <v>130058</v>
      </c>
      <c r="Q653" s="21">
        <v>14274.24</v>
      </c>
      <c r="R653" s="21">
        <v>28817.07</v>
      </c>
      <c r="S653" s="21">
        <v>-0.17799999999999999</v>
      </c>
      <c r="T653">
        <v>4.3629999999999995</v>
      </c>
      <c r="U653">
        <v>8.6300000000000008</v>
      </c>
      <c r="V653">
        <v>432.6</v>
      </c>
    </row>
    <row r="654" spans="1:22" x14ac:dyDescent="0.25">
      <c r="A654" s="40">
        <v>44371</v>
      </c>
      <c r="B654" s="21">
        <v>4256.1000000000004</v>
      </c>
      <c r="C654" s="21">
        <v>4122.43</v>
      </c>
      <c r="D654" s="21">
        <v>129513.60000000001</v>
      </c>
      <c r="E654" s="21">
        <v>1.1932</v>
      </c>
      <c r="F654" s="21">
        <v>4.9146000000000001</v>
      </c>
      <c r="G654" s="21">
        <v>6.4718999999999998</v>
      </c>
      <c r="H654" s="21">
        <v>1.4929999999999999</v>
      </c>
      <c r="I654" s="21">
        <v>7.2249999999999996</v>
      </c>
      <c r="J654" s="21">
        <v>8.15</v>
      </c>
      <c r="K654" s="21">
        <v>2.6752000000000002</v>
      </c>
      <c r="L654" s="21">
        <v>4.1109999999999998</v>
      </c>
      <c r="M654" s="21">
        <v>71.77</v>
      </c>
      <c r="N654" s="21">
        <v>1775.17</v>
      </c>
      <c r="O654" s="21">
        <v>4256.1000000000004</v>
      </c>
      <c r="P654" s="21">
        <v>131120</v>
      </c>
      <c r="Q654" s="21">
        <v>14365.96</v>
      </c>
      <c r="R654" s="21">
        <v>28882.46</v>
      </c>
      <c r="S654" s="21">
        <v>-0.188</v>
      </c>
      <c r="T654">
        <v>4.3410000000000002</v>
      </c>
      <c r="U654">
        <v>8.5299999999999994</v>
      </c>
      <c r="V654">
        <v>430.7</v>
      </c>
    </row>
    <row r="655" spans="1:22" x14ac:dyDescent="0.25">
      <c r="A655" s="40">
        <v>44372</v>
      </c>
      <c r="B655" s="21">
        <v>4271.3</v>
      </c>
      <c r="C655" s="21">
        <v>4120.66</v>
      </c>
      <c r="D655" s="21">
        <v>127255.6</v>
      </c>
      <c r="E655" s="21">
        <v>1.1935</v>
      </c>
      <c r="F655" s="21">
        <v>4.9343000000000004</v>
      </c>
      <c r="G655" s="21">
        <v>6.4561999999999999</v>
      </c>
      <c r="H655" s="21">
        <v>1.5249999999999999</v>
      </c>
      <c r="I655" s="21">
        <v>7.18</v>
      </c>
      <c r="J655" s="21">
        <v>8.16</v>
      </c>
      <c r="K655" s="21">
        <v>2.6353999999999997</v>
      </c>
      <c r="L655" s="21">
        <v>4.1096000000000004</v>
      </c>
      <c r="M655" s="21">
        <v>72.400000000000006</v>
      </c>
      <c r="N655" s="21">
        <v>1781.44</v>
      </c>
      <c r="O655" s="21">
        <v>4271.3</v>
      </c>
      <c r="P655" s="21">
        <v>128751</v>
      </c>
      <c r="Q655" s="21">
        <v>14345.18</v>
      </c>
      <c r="R655" s="21">
        <v>29288.22</v>
      </c>
      <c r="S655" s="21">
        <v>-0.155</v>
      </c>
      <c r="T655">
        <v>4.3826999999999998</v>
      </c>
      <c r="U655">
        <v>8.56</v>
      </c>
      <c r="V655">
        <v>429.05</v>
      </c>
    </row>
    <row r="656" spans="1:22" x14ac:dyDescent="0.25">
      <c r="A656" s="40">
        <v>44375</v>
      </c>
      <c r="B656" s="21">
        <v>4280.3999999999996</v>
      </c>
      <c r="C656" s="21">
        <v>4089.91</v>
      </c>
      <c r="D656" s="21">
        <v>127429.2</v>
      </c>
      <c r="E656" s="21">
        <v>1.1924999999999999</v>
      </c>
      <c r="F656" s="21">
        <v>4.9265999999999996</v>
      </c>
      <c r="G656" s="21">
        <v>6.4565999999999999</v>
      </c>
      <c r="H656" s="21">
        <v>1.478</v>
      </c>
      <c r="I656" s="21">
        <v>7.01</v>
      </c>
      <c r="J656" s="21">
        <v>7.98</v>
      </c>
      <c r="K656" s="21">
        <v>2.5034999999999998</v>
      </c>
      <c r="L656" s="21">
        <v>4.0532000000000004</v>
      </c>
      <c r="M656" s="21">
        <v>71.31</v>
      </c>
      <c r="N656" s="21">
        <v>1778.48</v>
      </c>
      <c r="O656" s="21">
        <v>4280.3999999999996</v>
      </c>
      <c r="P656" s="21">
        <v>128977</v>
      </c>
      <c r="Q656" s="21">
        <v>14524.98</v>
      </c>
      <c r="R656" s="21">
        <v>29268.3</v>
      </c>
      <c r="S656" s="21">
        <v>-0.19</v>
      </c>
      <c r="T656">
        <v>4.3650000000000002</v>
      </c>
      <c r="U656">
        <v>8.44</v>
      </c>
      <c r="V656">
        <v>428.05</v>
      </c>
    </row>
    <row r="657" spans="1:22" x14ac:dyDescent="0.25">
      <c r="A657" s="40">
        <v>44376</v>
      </c>
      <c r="B657" s="21">
        <v>4282</v>
      </c>
      <c r="C657" s="21">
        <v>4107.51</v>
      </c>
      <c r="D657" s="21">
        <v>127327.4</v>
      </c>
      <c r="E657" s="21">
        <v>1.1897</v>
      </c>
      <c r="F657" s="21">
        <v>4.9565000000000001</v>
      </c>
      <c r="G657" s="21">
        <v>6.4637000000000002</v>
      </c>
      <c r="H657" s="21">
        <v>1.4710000000000001</v>
      </c>
      <c r="I657" s="21">
        <v>6.9649999999999999</v>
      </c>
      <c r="J657" s="21">
        <v>7.95</v>
      </c>
      <c r="K657" s="21">
        <v>2.4561999999999999</v>
      </c>
      <c r="L657" s="21">
        <v>4.0681000000000003</v>
      </c>
      <c r="M657" s="21">
        <v>71.41</v>
      </c>
      <c r="N657" s="21">
        <v>1761.24</v>
      </c>
      <c r="O657" s="21">
        <v>4282</v>
      </c>
      <c r="P657" s="21">
        <v>128769</v>
      </c>
      <c r="Q657" s="21">
        <v>14572.75</v>
      </c>
      <c r="R657" s="21">
        <v>28994.1</v>
      </c>
      <c r="S657" s="21">
        <v>-0.17</v>
      </c>
      <c r="T657">
        <v>4.3758999999999997</v>
      </c>
      <c r="U657">
        <v>8.4</v>
      </c>
      <c r="V657">
        <v>425.7</v>
      </c>
    </row>
    <row r="658" spans="1:22" x14ac:dyDescent="0.25">
      <c r="A658" s="40">
        <v>44377</v>
      </c>
      <c r="B658" s="21">
        <v>4288.6000000000004</v>
      </c>
      <c r="C658" s="21">
        <v>4064.3</v>
      </c>
      <c r="D658" s="21">
        <v>126801.7</v>
      </c>
      <c r="E658" s="21">
        <v>1.1858</v>
      </c>
      <c r="F658" s="21">
        <v>4.9695999999999998</v>
      </c>
      <c r="G658" s="21">
        <v>6.4570999999999996</v>
      </c>
      <c r="H658" s="21">
        <v>1.4689999999999999</v>
      </c>
      <c r="I658" s="21">
        <v>7.07</v>
      </c>
      <c r="J658" s="21">
        <v>8.07</v>
      </c>
      <c r="K658" s="21">
        <v>2.4641999999999999</v>
      </c>
      <c r="L658" s="21">
        <v>4.09</v>
      </c>
      <c r="M658" s="21">
        <v>71.760000000000005</v>
      </c>
      <c r="N658" s="21">
        <v>1770.11</v>
      </c>
      <c r="O658" s="21">
        <v>4288.6000000000004</v>
      </c>
      <c r="P658" s="21">
        <v>128134</v>
      </c>
      <c r="Q658" s="21">
        <v>14554.8</v>
      </c>
      <c r="R658" s="21">
        <v>28827.95</v>
      </c>
      <c r="S658" s="21">
        <v>-0.20699999999999999</v>
      </c>
      <c r="T658">
        <v>4.3872999999999998</v>
      </c>
      <c r="U658">
        <v>8.49</v>
      </c>
      <c r="V658">
        <v>428.35</v>
      </c>
    </row>
    <row r="659" spans="1:22" x14ac:dyDescent="0.25">
      <c r="A659" s="40">
        <v>44378</v>
      </c>
      <c r="B659" s="21">
        <v>4310.8</v>
      </c>
      <c r="C659" s="21">
        <v>4078.89</v>
      </c>
      <c r="D659" s="21">
        <v>125666.2</v>
      </c>
      <c r="E659" s="21">
        <v>1.1850000000000001</v>
      </c>
      <c r="F659" s="21">
        <v>5.0490000000000004</v>
      </c>
      <c r="G659" s="21">
        <v>6.4691000000000001</v>
      </c>
      <c r="H659" s="21">
        <v>1.4590000000000001</v>
      </c>
      <c r="I659" s="21">
        <v>7.12</v>
      </c>
      <c r="J659" s="21">
        <v>8.17</v>
      </c>
      <c r="K659" s="21">
        <v>2.492</v>
      </c>
      <c r="L659" s="21">
        <v>4.0959000000000003</v>
      </c>
      <c r="M659" s="21">
        <v>73.06</v>
      </c>
      <c r="N659" s="21">
        <v>1776.84</v>
      </c>
      <c r="O659" s="21">
        <v>4310.8</v>
      </c>
      <c r="P659" s="21">
        <v>127159</v>
      </c>
      <c r="Q659" s="21">
        <v>14560.05</v>
      </c>
      <c r="R659" s="21">
        <v>28827.95</v>
      </c>
      <c r="S659" s="21">
        <v>-0.20100000000000001</v>
      </c>
      <c r="T659">
        <v>4.3875999999999999</v>
      </c>
      <c r="U659">
        <v>8.61</v>
      </c>
      <c r="V659">
        <v>423.1</v>
      </c>
    </row>
    <row r="660" spans="1:22" x14ac:dyDescent="0.25">
      <c r="A660" s="40">
        <v>44379</v>
      </c>
      <c r="B660" s="21">
        <v>4342.8</v>
      </c>
      <c r="C660" s="21">
        <v>4084.31</v>
      </c>
      <c r="D660" s="21">
        <v>127621.7</v>
      </c>
      <c r="E660" s="21">
        <v>1.1865000000000001</v>
      </c>
      <c r="F660" s="21">
        <v>5.0597000000000003</v>
      </c>
      <c r="G660" s="21">
        <v>6.4729999999999999</v>
      </c>
      <c r="H660" s="21">
        <v>1.4259999999999999</v>
      </c>
      <c r="I660" s="21">
        <v>7.07</v>
      </c>
      <c r="J660" s="21">
        <v>8.15</v>
      </c>
      <c r="K660" s="21">
        <v>2.4134000000000002</v>
      </c>
      <c r="L660" s="21">
        <v>4.0556000000000001</v>
      </c>
      <c r="M660" s="21">
        <v>73.25</v>
      </c>
      <c r="N660" s="21">
        <v>1787.3</v>
      </c>
      <c r="O660" s="21">
        <v>4342.8</v>
      </c>
      <c r="P660" s="21">
        <v>129132</v>
      </c>
      <c r="Q660" s="21">
        <v>14727.63</v>
      </c>
      <c r="R660" s="21">
        <v>28310.42</v>
      </c>
      <c r="S660" s="21">
        <v>-0.23499999999999999</v>
      </c>
      <c r="T660">
        <v>4.3531000000000004</v>
      </c>
      <c r="U660">
        <v>8.6</v>
      </c>
      <c r="V660">
        <v>427.25</v>
      </c>
    </row>
    <row r="661" spans="1:22" x14ac:dyDescent="0.25">
      <c r="A661" s="40">
        <v>44382</v>
      </c>
      <c r="B661" s="21">
        <v>4342.8</v>
      </c>
      <c r="C661" s="21">
        <v>4087.37</v>
      </c>
      <c r="D661" s="21">
        <v>126920.1</v>
      </c>
      <c r="E661" s="21">
        <v>1.1863999999999999</v>
      </c>
      <c r="F661" s="21">
        <v>5.0951000000000004</v>
      </c>
      <c r="G661" s="21">
        <v>6.4641999999999999</v>
      </c>
      <c r="H661" s="21">
        <v>1.4259999999999999</v>
      </c>
      <c r="I661" s="21">
        <v>7.17</v>
      </c>
      <c r="J661" s="21">
        <v>8.23</v>
      </c>
      <c r="K661" s="21">
        <v>2.4371999999999998</v>
      </c>
      <c r="L661" s="21">
        <v>4.07</v>
      </c>
      <c r="M661" s="21">
        <v>73.25</v>
      </c>
      <c r="N661" s="21">
        <v>1791.77</v>
      </c>
      <c r="O661" s="21">
        <v>4342.8</v>
      </c>
      <c r="P661" s="21">
        <v>128334</v>
      </c>
      <c r="Q661" s="21">
        <v>14727.63</v>
      </c>
      <c r="R661" s="21">
        <v>28143.5</v>
      </c>
      <c r="S661" s="21">
        <v>-0.21</v>
      </c>
      <c r="T661">
        <v>4.37</v>
      </c>
      <c r="U661">
        <v>8.67</v>
      </c>
      <c r="V661">
        <v>427.25</v>
      </c>
    </row>
    <row r="662" spans="1:22" x14ac:dyDescent="0.25">
      <c r="A662" s="40">
        <v>44383</v>
      </c>
      <c r="B662" s="21">
        <v>4333.8999999999996</v>
      </c>
      <c r="C662" s="21">
        <v>4052.67</v>
      </c>
      <c r="D662" s="21">
        <v>125094.9</v>
      </c>
      <c r="E662" s="21">
        <v>1.1823999999999999</v>
      </c>
      <c r="F662" s="21">
        <v>5.1993999999999998</v>
      </c>
      <c r="G662" s="21">
        <v>6.4790999999999999</v>
      </c>
      <c r="H662" s="21">
        <v>1.35</v>
      </c>
      <c r="I662" s="21">
        <v>7.2750000000000004</v>
      </c>
      <c r="J662" s="21">
        <v>8.35</v>
      </c>
      <c r="K662" s="21">
        <v>2.5407000000000002</v>
      </c>
      <c r="L662" s="21">
        <v>4.1109</v>
      </c>
      <c r="M662" s="21">
        <v>71.459999999999994</v>
      </c>
      <c r="N662" s="21">
        <v>1797.08</v>
      </c>
      <c r="O662" s="21">
        <v>4333.8999999999996</v>
      </c>
      <c r="P662" s="21">
        <v>126399</v>
      </c>
      <c r="Q662" s="21">
        <v>14786.36</v>
      </c>
      <c r="R662" s="21">
        <v>28072.86</v>
      </c>
      <c r="S662" s="21">
        <v>-0.26800000000000002</v>
      </c>
      <c r="T662">
        <v>4.3899999999999997</v>
      </c>
      <c r="U662">
        <v>8.77</v>
      </c>
      <c r="V662">
        <v>424.7</v>
      </c>
    </row>
    <row r="663" spans="1:22" x14ac:dyDescent="0.25">
      <c r="A663" s="40">
        <v>44384</v>
      </c>
      <c r="B663" s="21">
        <v>4349.7</v>
      </c>
      <c r="C663" s="21">
        <v>4078.53</v>
      </c>
      <c r="D663" s="21">
        <v>127018.7</v>
      </c>
      <c r="E663" s="21">
        <v>1.179</v>
      </c>
      <c r="F663" s="21">
        <v>5.2324999999999999</v>
      </c>
      <c r="G663" s="21">
        <v>6.4728000000000003</v>
      </c>
      <c r="H663" s="21">
        <v>1.3169999999999999</v>
      </c>
      <c r="I663" s="21">
        <v>7.22</v>
      </c>
      <c r="J663" s="21">
        <v>8.24</v>
      </c>
      <c r="K663" s="21">
        <v>2.52</v>
      </c>
      <c r="L663" s="21">
        <v>4.0751999999999997</v>
      </c>
      <c r="M663" s="21">
        <v>70.42</v>
      </c>
      <c r="N663" s="21">
        <v>1803.63</v>
      </c>
      <c r="O663" s="21">
        <v>4349.7</v>
      </c>
      <c r="P663" s="21">
        <v>128446</v>
      </c>
      <c r="Q663" s="21">
        <v>14810.54</v>
      </c>
      <c r="R663" s="21">
        <v>27960.62</v>
      </c>
      <c r="S663" s="21">
        <v>-0.29799999999999999</v>
      </c>
      <c r="T663">
        <v>4.3475999999999999</v>
      </c>
      <c r="U663">
        <v>8.67</v>
      </c>
      <c r="V663">
        <v>431.85</v>
      </c>
    </row>
    <row r="664" spans="1:22" x14ac:dyDescent="0.25">
      <c r="A664" s="40">
        <v>44385</v>
      </c>
      <c r="B664" s="21">
        <v>4312.8999999999996</v>
      </c>
      <c r="C664" s="21">
        <v>3991.66</v>
      </c>
      <c r="D664" s="21">
        <v>125427.8</v>
      </c>
      <c r="E664" s="21">
        <v>1.1844999999999999</v>
      </c>
      <c r="F664" s="21">
        <v>5.2603999999999997</v>
      </c>
      <c r="G664" s="21">
        <v>6.4904999999999999</v>
      </c>
      <c r="H664" s="21">
        <v>1.294</v>
      </c>
      <c r="I664" s="21">
        <v>7.29</v>
      </c>
      <c r="J664" s="21">
        <v>8.3000000000000007</v>
      </c>
      <c r="K664" s="21">
        <v>2.5396000000000001</v>
      </c>
      <c r="L664" s="21">
        <v>4.13</v>
      </c>
      <c r="M664" s="21">
        <v>71.17</v>
      </c>
      <c r="N664" s="21">
        <v>1802.83</v>
      </c>
      <c r="O664" s="21">
        <v>4312.8999999999996</v>
      </c>
      <c r="P664" s="21">
        <v>126660</v>
      </c>
      <c r="Q664" s="21">
        <v>14722.14</v>
      </c>
      <c r="R664" s="21">
        <v>27153.13</v>
      </c>
      <c r="S664" s="21">
        <v>-0.307</v>
      </c>
      <c r="T664">
        <v>4.3563000000000001</v>
      </c>
      <c r="U664">
        <v>8.6999999999999993</v>
      </c>
      <c r="V664">
        <v>426.25</v>
      </c>
    </row>
    <row r="665" spans="1:22" x14ac:dyDescent="0.25">
      <c r="A665" s="40">
        <v>44386</v>
      </c>
      <c r="B665" s="21">
        <v>4359.8999999999996</v>
      </c>
      <c r="C665" s="21">
        <v>4068.09</v>
      </c>
      <c r="D665" s="21">
        <v>125427.8</v>
      </c>
      <c r="E665" s="21">
        <v>1.1876</v>
      </c>
      <c r="F665" s="21">
        <v>5.2603999999999997</v>
      </c>
      <c r="G665" s="21">
        <v>6.4790000000000001</v>
      </c>
      <c r="H665" s="21">
        <v>1.361</v>
      </c>
      <c r="I665" s="21">
        <v>7.29</v>
      </c>
      <c r="J665" s="21">
        <v>8.3000000000000007</v>
      </c>
      <c r="K665" s="21">
        <v>2.5396000000000001</v>
      </c>
      <c r="L665" s="21">
        <v>4.13</v>
      </c>
      <c r="M665" s="21">
        <v>72.680000000000007</v>
      </c>
      <c r="N665" s="21">
        <v>1808.32</v>
      </c>
      <c r="O665" s="21">
        <v>4359.8999999999996</v>
      </c>
      <c r="P665" s="21">
        <v>126660</v>
      </c>
      <c r="Q665" s="21">
        <v>14826.09</v>
      </c>
      <c r="R665" s="21">
        <v>27344.54</v>
      </c>
      <c r="S665" s="21">
        <v>-0.29299999999999998</v>
      </c>
      <c r="T665">
        <v>4.3563000000000001</v>
      </c>
      <c r="U665">
        <v>8.6999999999999993</v>
      </c>
      <c r="V665">
        <v>434.3</v>
      </c>
    </row>
    <row r="666" spans="1:22" x14ac:dyDescent="0.25">
      <c r="A666" s="40">
        <v>44389</v>
      </c>
      <c r="B666" s="21">
        <v>4376.5</v>
      </c>
      <c r="C666" s="21">
        <v>4093.38</v>
      </c>
      <c r="D666" s="21">
        <v>127593.8</v>
      </c>
      <c r="E666" s="21">
        <v>1.1860999999999999</v>
      </c>
      <c r="F666" s="21">
        <v>5.1741999999999999</v>
      </c>
      <c r="G666" s="21">
        <v>6.4759000000000002</v>
      </c>
      <c r="H666" s="21">
        <v>1.3660000000000001</v>
      </c>
      <c r="I666" s="21">
        <v>7.32</v>
      </c>
      <c r="J666" s="21">
        <v>8.3699999999999992</v>
      </c>
      <c r="K666" s="21">
        <v>2.645</v>
      </c>
      <c r="L666" s="21">
        <v>4.1826999999999996</v>
      </c>
      <c r="M666" s="21">
        <v>72.36</v>
      </c>
      <c r="N666" s="21">
        <v>1806.28</v>
      </c>
      <c r="O666" s="21">
        <v>4376.5</v>
      </c>
      <c r="P666" s="21">
        <v>129003</v>
      </c>
      <c r="Q666" s="21">
        <v>14877.89</v>
      </c>
      <c r="R666" s="21">
        <v>27515.24</v>
      </c>
      <c r="S666" s="21">
        <v>-0.29499999999999998</v>
      </c>
      <c r="T666">
        <v>4.3802000000000003</v>
      </c>
      <c r="U666">
        <v>8.77</v>
      </c>
      <c r="V666">
        <v>431.2</v>
      </c>
    </row>
    <row r="667" spans="1:22" x14ac:dyDescent="0.25">
      <c r="A667" s="40">
        <v>44390</v>
      </c>
      <c r="B667" s="21">
        <v>4361.2</v>
      </c>
      <c r="C667" s="21">
        <v>4094.56</v>
      </c>
      <c r="D667" s="21">
        <v>128167.7</v>
      </c>
      <c r="E667" s="21">
        <v>1.1776</v>
      </c>
      <c r="F667" s="21">
        <v>5.1634000000000002</v>
      </c>
      <c r="G667" s="21">
        <v>6.4687999999999999</v>
      </c>
      <c r="H667" s="21">
        <v>1.417</v>
      </c>
      <c r="I667" s="21">
        <v>7.4</v>
      </c>
      <c r="J667" s="21">
        <v>8.43</v>
      </c>
      <c r="K667" s="21">
        <v>2.66</v>
      </c>
      <c r="L667" s="21">
        <v>4.1900000000000004</v>
      </c>
      <c r="M667" s="21">
        <v>73.69</v>
      </c>
      <c r="N667" s="21">
        <v>1807.76</v>
      </c>
      <c r="O667" s="21">
        <v>4361.2</v>
      </c>
      <c r="P667" s="21">
        <v>129528</v>
      </c>
      <c r="Q667" s="21">
        <v>14874.54</v>
      </c>
      <c r="R667" s="21">
        <v>27963.41</v>
      </c>
      <c r="S667" s="21">
        <v>-0.29399999999999998</v>
      </c>
      <c r="T667">
        <v>4.4000000000000004</v>
      </c>
      <c r="U667">
        <v>8.85</v>
      </c>
      <c r="V667">
        <v>430.25</v>
      </c>
    </row>
    <row r="668" spans="1:22" x14ac:dyDescent="0.25">
      <c r="A668" s="40">
        <v>44391</v>
      </c>
      <c r="B668" s="21">
        <v>4367.7</v>
      </c>
      <c r="C668" s="21">
        <v>4099.5</v>
      </c>
      <c r="D668" s="21">
        <v>128406.5</v>
      </c>
      <c r="E668" s="21">
        <v>1.1837</v>
      </c>
      <c r="F668" s="21">
        <v>5.0713999999999997</v>
      </c>
      <c r="G668" s="21">
        <v>6.4691999999999998</v>
      </c>
      <c r="H668" s="21">
        <v>1.3479999999999999</v>
      </c>
      <c r="I668" s="21">
        <v>7.28</v>
      </c>
      <c r="J668" s="21">
        <v>8.26</v>
      </c>
      <c r="K668" s="21">
        <v>2.6339000000000001</v>
      </c>
      <c r="L668" s="21">
        <v>4.12</v>
      </c>
      <c r="M668" s="21">
        <v>71.81</v>
      </c>
      <c r="N668" s="21">
        <v>1827.53</v>
      </c>
      <c r="O668" s="21">
        <v>4367.7</v>
      </c>
      <c r="P668" s="21">
        <v>129835</v>
      </c>
      <c r="Q668" s="21">
        <v>14900.44</v>
      </c>
      <c r="R668" s="21">
        <v>27787.46</v>
      </c>
      <c r="S668" s="21">
        <v>-0.31900000000000001</v>
      </c>
      <c r="T668">
        <v>4.3573000000000004</v>
      </c>
      <c r="U668">
        <v>8.66</v>
      </c>
      <c r="V668">
        <v>426.45</v>
      </c>
    </row>
    <row r="669" spans="1:22" x14ac:dyDescent="0.25">
      <c r="A669" s="40">
        <v>44392</v>
      </c>
      <c r="B669" s="21">
        <v>4352</v>
      </c>
      <c r="C669" s="21">
        <v>4056.39</v>
      </c>
      <c r="D669" s="21">
        <v>127467.9</v>
      </c>
      <c r="E669" s="21">
        <v>1.1812</v>
      </c>
      <c r="F669" s="21">
        <v>5.1119000000000003</v>
      </c>
      <c r="G669" s="21">
        <v>6.4608999999999996</v>
      </c>
      <c r="H669" s="21">
        <v>1.3</v>
      </c>
      <c r="I669" s="21">
        <v>7.3049999999999997</v>
      </c>
      <c r="J669" s="21">
        <v>8.2799999999999994</v>
      </c>
      <c r="K669" s="21">
        <v>2.6333000000000002</v>
      </c>
      <c r="L669" s="21">
        <v>4.0949</v>
      </c>
      <c r="M669" s="21">
        <v>70.64</v>
      </c>
      <c r="N669" s="21">
        <v>1829.47</v>
      </c>
      <c r="O669" s="21">
        <v>4352</v>
      </c>
      <c r="P669" s="21">
        <v>128868</v>
      </c>
      <c r="Q669" s="21">
        <v>14794.69</v>
      </c>
      <c r="R669" s="21">
        <v>27996.27</v>
      </c>
      <c r="S669" s="21">
        <v>-0.33400000000000002</v>
      </c>
      <c r="T669">
        <v>4.3368000000000002</v>
      </c>
      <c r="U669">
        <v>8.67</v>
      </c>
      <c r="V669">
        <v>431.9</v>
      </c>
    </row>
    <row r="670" spans="1:22" x14ac:dyDescent="0.25">
      <c r="A670" s="40">
        <v>44393</v>
      </c>
      <c r="B670" s="21">
        <v>4318.6000000000004</v>
      </c>
      <c r="C670" s="21">
        <v>4035.77</v>
      </c>
      <c r="D670" s="21">
        <v>125960.3</v>
      </c>
      <c r="E670" s="21">
        <v>1.1806000000000001</v>
      </c>
      <c r="F670" s="21">
        <v>5.1151999999999997</v>
      </c>
      <c r="G670" s="21">
        <v>6.4790999999999999</v>
      </c>
      <c r="H670" s="21">
        <v>1.292</v>
      </c>
      <c r="I670" s="21">
        <v>7.26</v>
      </c>
      <c r="J670" s="21">
        <v>8.18</v>
      </c>
      <c r="K670" s="21">
        <v>2.57</v>
      </c>
      <c r="L670" s="21">
        <v>4.0650000000000004</v>
      </c>
      <c r="M670" s="21">
        <v>70.819999999999993</v>
      </c>
      <c r="N670" s="21">
        <v>1812.05</v>
      </c>
      <c r="O670" s="21">
        <v>4318.6000000000004</v>
      </c>
      <c r="P670" s="21">
        <v>127261</v>
      </c>
      <c r="Q670" s="21">
        <v>14681.38</v>
      </c>
      <c r="R670" s="21">
        <v>28004.68</v>
      </c>
      <c r="S670" s="21">
        <v>-0.35299999999999998</v>
      </c>
      <c r="T670">
        <v>4.3099999999999996</v>
      </c>
      <c r="U670">
        <v>8.6</v>
      </c>
      <c r="V670">
        <v>431.95</v>
      </c>
    </row>
    <row r="671" spans="1:22" x14ac:dyDescent="0.25">
      <c r="A671" s="40">
        <v>44396</v>
      </c>
      <c r="B671" s="21">
        <v>4251.2</v>
      </c>
      <c r="C671" s="21">
        <v>3928.53</v>
      </c>
      <c r="D671" s="21">
        <v>124394.6</v>
      </c>
      <c r="E671" s="21">
        <v>1.18</v>
      </c>
      <c r="F671" s="21">
        <v>5.2516999999999996</v>
      </c>
      <c r="G671" s="21">
        <v>6.4904999999999999</v>
      </c>
      <c r="H671" s="21">
        <v>1.19</v>
      </c>
      <c r="I671" s="21">
        <v>7.1950000000000003</v>
      </c>
      <c r="J671" s="21">
        <v>8.17</v>
      </c>
      <c r="K671" s="21">
        <v>2.5247000000000002</v>
      </c>
      <c r="L671" s="21">
        <v>4.0856000000000003</v>
      </c>
      <c r="M671" s="21">
        <v>65.760000000000005</v>
      </c>
      <c r="N671" s="21">
        <v>1812.64</v>
      </c>
      <c r="O671" s="21">
        <v>4251.2</v>
      </c>
      <c r="P671" s="21">
        <v>125602</v>
      </c>
      <c r="Q671" s="21">
        <v>14549.09</v>
      </c>
      <c r="R671" s="21">
        <v>27489.78</v>
      </c>
      <c r="S671" s="21">
        <v>-0.38600000000000001</v>
      </c>
      <c r="T671">
        <v>4.3071999999999999</v>
      </c>
      <c r="U671">
        <v>8.6</v>
      </c>
      <c r="V671">
        <v>419.9</v>
      </c>
    </row>
    <row r="672" spans="1:22" x14ac:dyDescent="0.25">
      <c r="A672" s="40">
        <v>44397</v>
      </c>
      <c r="B672" s="21">
        <v>4315.6000000000004</v>
      </c>
      <c r="C672" s="21">
        <v>3956.34</v>
      </c>
      <c r="D672" s="21">
        <v>125401.4</v>
      </c>
      <c r="E672" s="21">
        <v>1.1780999999999999</v>
      </c>
      <c r="F672" s="21">
        <v>5.2215999999999996</v>
      </c>
      <c r="G672" s="21">
        <v>6.4850000000000003</v>
      </c>
      <c r="H672" s="21">
        <v>1.224</v>
      </c>
      <c r="I672" s="21">
        <v>7.12</v>
      </c>
      <c r="J672" s="21">
        <v>8.09</v>
      </c>
      <c r="K672" s="21">
        <v>2.5</v>
      </c>
      <c r="L672" s="21">
        <v>4.03</v>
      </c>
      <c r="M672" s="21">
        <v>66.62</v>
      </c>
      <c r="N672" s="21">
        <v>1810.36</v>
      </c>
      <c r="O672" s="21">
        <v>4315.6000000000004</v>
      </c>
      <c r="P672" s="21">
        <v>126599</v>
      </c>
      <c r="Q672" s="21">
        <v>14728.21</v>
      </c>
      <c r="R672" s="21">
        <v>27259.25</v>
      </c>
      <c r="S672" s="21">
        <v>-0.41</v>
      </c>
      <c r="T672">
        <v>4.2839</v>
      </c>
      <c r="U672">
        <v>8.56</v>
      </c>
      <c r="V672">
        <v>426.05</v>
      </c>
    </row>
    <row r="673" spans="1:22" x14ac:dyDescent="0.25">
      <c r="A673" s="40">
        <v>44398</v>
      </c>
      <c r="B673" s="21">
        <v>4350.5</v>
      </c>
      <c r="C673" s="21">
        <v>4026.68</v>
      </c>
      <c r="D673" s="21">
        <v>125929.3</v>
      </c>
      <c r="E673" s="21">
        <v>1.1794</v>
      </c>
      <c r="F673" s="21">
        <v>5.1881000000000004</v>
      </c>
      <c r="G673" s="21">
        <v>6.468</v>
      </c>
      <c r="H673" s="21">
        <v>1.29</v>
      </c>
      <c r="I673" s="21">
        <v>7.12</v>
      </c>
      <c r="J673" s="21">
        <v>8.1199999999999992</v>
      </c>
      <c r="K673" s="21">
        <v>2.4900000000000002</v>
      </c>
      <c r="L673" s="21">
        <v>4.032</v>
      </c>
      <c r="M673" s="21">
        <v>69.569999999999993</v>
      </c>
      <c r="N673" s="21">
        <v>1803.66</v>
      </c>
      <c r="O673" s="21">
        <v>4350.5</v>
      </c>
      <c r="P673" s="21">
        <v>127184</v>
      </c>
      <c r="Q673" s="21">
        <v>14842.63</v>
      </c>
      <c r="R673" s="21">
        <v>27224.58</v>
      </c>
      <c r="S673" s="21">
        <v>-0.39500000000000002</v>
      </c>
      <c r="T673">
        <v>4.2939999999999996</v>
      </c>
      <c r="U673">
        <v>8.57</v>
      </c>
      <c r="V673">
        <v>426.9</v>
      </c>
    </row>
    <row r="674" spans="1:22" x14ac:dyDescent="0.25">
      <c r="A674" s="40">
        <v>44399</v>
      </c>
      <c r="B674" s="21">
        <v>4359.5</v>
      </c>
      <c r="C674" s="21">
        <v>4059.05</v>
      </c>
      <c r="D674" s="21">
        <v>126146.7</v>
      </c>
      <c r="E674" s="21">
        <v>1.1771</v>
      </c>
      <c r="F674" s="21">
        <v>5.2016999999999998</v>
      </c>
      <c r="G674" s="21">
        <v>6.4706999999999999</v>
      </c>
      <c r="H674" s="21">
        <v>1.28</v>
      </c>
      <c r="I674" s="21">
        <v>7.1849999999999996</v>
      </c>
      <c r="J674" s="21">
        <v>8.11</v>
      </c>
      <c r="K674" s="21">
        <v>2.4971999999999999</v>
      </c>
      <c r="L674" s="21">
        <v>4.0338000000000003</v>
      </c>
      <c r="M674" s="21">
        <v>71.14</v>
      </c>
      <c r="N674" s="21">
        <v>1806.92</v>
      </c>
      <c r="O674" s="21">
        <v>4359.5</v>
      </c>
      <c r="P674" s="21">
        <v>127494</v>
      </c>
      <c r="Q674" s="21">
        <v>14940.17</v>
      </c>
      <c r="R674" s="21">
        <v>27723.84</v>
      </c>
      <c r="S674" s="21">
        <v>-0.42599999999999999</v>
      </c>
      <c r="T674">
        <v>4.2925000000000004</v>
      </c>
      <c r="U674">
        <v>8.5500000000000007</v>
      </c>
      <c r="V674">
        <v>433.35</v>
      </c>
    </row>
    <row r="675" spans="1:22" x14ac:dyDescent="0.25">
      <c r="A675" s="40">
        <v>44400</v>
      </c>
      <c r="B675" s="21">
        <v>4403.1000000000004</v>
      </c>
      <c r="C675" s="21">
        <v>4109.1000000000004</v>
      </c>
      <c r="D675" s="21">
        <v>125052.8</v>
      </c>
      <c r="E675" s="21">
        <v>1.1771</v>
      </c>
      <c r="F675" s="21">
        <v>5.2</v>
      </c>
      <c r="G675" s="21">
        <v>6.4813000000000001</v>
      </c>
      <c r="H675" s="21">
        <v>1.278</v>
      </c>
      <c r="I675" s="21">
        <v>7.47</v>
      </c>
      <c r="J675" s="21">
        <v>8.34</v>
      </c>
      <c r="K675" s="21">
        <v>2.6630000000000003</v>
      </c>
      <c r="L675" s="21">
        <v>4.08</v>
      </c>
      <c r="M675" s="21">
        <v>71.38</v>
      </c>
      <c r="N675" s="21">
        <v>1802.15</v>
      </c>
      <c r="O675" s="21">
        <v>4403.1000000000004</v>
      </c>
      <c r="P675" s="21">
        <v>126210</v>
      </c>
      <c r="Q675" s="21">
        <v>15111.79</v>
      </c>
      <c r="R675" s="21">
        <v>27321.98</v>
      </c>
      <c r="S675" s="21">
        <v>-0.42</v>
      </c>
      <c r="T675">
        <v>4.3411</v>
      </c>
      <c r="U675">
        <v>8.73</v>
      </c>
      <c r="V675">
        <v>438.9</v>
      </c>
    </row>
    <row r="676" spans="1:22" x14ac:dyDescent="0.25">
      <c r="A676" s="40">
        <v>44403</v>
      </c>
      <c r="B676" s="21">
        <v>4414.3</v>
      </c>
      <c r="C676" s="21">
        <v>4102.59</v>
      </c>
      <c r="D676" s="21">
        <v>126003.9</v>
      </c>
      <c r="E676" s="21">
        <v>1.1802999999999999</v>
      </c>
      <c r="F676" s="21">
        <v>5.1764999999999999</v>
      </c>
      <c r="G676" s="21">
        <v>6.4828999999999999</v>
      </c>
      <c r="H676" s="21">
        <v>1.2909999999999999</v>
      </c>
      <c r="I676" s="21">
        <v>7.57</v>
      </c>
      <c r="J676" s="21">
        <v>8.35</v>
      </c>
      <c r="K676" s="21">
        <v>2.7469000000000001</v>
      </c>
      <c r="L676" s="21">
        <v>4.13</v>
      </c>
      <c r="M676" s="21">
        <v>71.34</v>
      </c>
      <c r="N676" s="21">
        <v>1797.63</v>
      </c>
      <c r="O676" s="21">
        <v>4414.3</v>
      </c>
      <c r="P676" s="21">
        <v>127146</v>
      </c>
      <c r="Q676" s="21">
        <v>15125.95</v>
      </c>
      <c r="R676" s="21">
        <v>26192.32</v>
      </c>
      <c r="S676" s="21">
        <v>-0.41799999999999998</v>
      </c>
      <c r="T676">
        <v>4.3848000000000003</v>
      </c>
      <c r="U676">
        <v>8.6999999999999993</v>
      </c>
      <c r="V676">
        <v>454.55</v>
      </c>
    </row>
    <row r="677" spans="1:22" x14ac:dyDescent="0.25">
      <c r="A677" s="40">
        <v>44404</v>
      </c>
      <c r="B677" s="21">
        <v>4394.6000000000004</v>
      </c>
      <c r="C677" s="21">
        <v>4064.83</v>
      </c>
      <c r="D677" s="21">
        <v>124612</v>
      </c>
      <c r="E677" s="21">
        <v>1.1817</v>
      </c>
      <c r="F677" s="21">
        <v>5.1708999999999996</v>
      </c>
      <c r="G677" s="21">
        <v>6.5111999999999997</v>
      </c>
      <c r="H677" s="21">
        <v>1.2429999999999999</v>
      </c>
      <c r="I677" s="21">
        <v>7.6349999999999998</v>
      </c>
      <c r="J677" s="21">
        <v>8.42</v>
      </c>
      <c r="K677" s="21">
        <v>2.8353000000000002</v>
      </c>
      <c r="L677" s="21">
        <v>4.2057000000000002</v>
      </c>
      <c r="M677" s="21">
        <v>71.14</v>
      </c>
      <c r="N677" s="21">
        <v>1799.09</v>
      </c>
      <c r="O677" s="21">
        <v>4394.6000000000004</v>
      </c>
      <c r="P677" s="21">
        <v>125755</v>
      </c>
      <c r="Q677" s="21">
        <v>14956.97</v>
      </c>
      <c r="R677" s="21">
        <v>25086.43</v>
      </c>
      <c r="S677" s="21">
        <v>-0.441</v>
      </c>
      <c r="T677">
        <v>4.4339000000000004</v>
      </c>
      <c r="U677">
        <v>8.76</v>
      </c>
      <c r="V677">
        <v>450.5</v>
      </c>
    </row>
    <row r="678" spans="1:22" x14ac:dyDescent="0.25">
      <c r="A678" s="40">
        <v>44405</v>
      </c>
      <c r="B678" s="21">
        <v>4393.8</v>
      </c>
      <c r="C678" s="21">
        <v>4103.03</v>
      </c>
      <c r="D678" s="21">
        <v>126285.6</v>
      </c>
      <c r="E678" s="21">
        <v>1.1844999999999999</v>
      </c>
      <c r="F678" s="21">
        <v>5.1167999999999996</v>
      </c>
      <c r="G678" s="21">
        <v>6.4908999999999999</v>
      </c>
      <c r="H678" s="21">
        <v>1.234</v>
      </c>
      <c r="I678" s="21">
        <v>7.68</v>
      </c>
      <c r="J678" s="21">
        <v>8.4499999999999993</v>
      </c>
      <c r="K678" s="21">
        <v>2.9272</v>
      </c>
      <c r="L678" s="21">
        <v>4.22</v>
      </c>
      <c r="M678" s="21">
        <v>71.790000000000006</v>
      </c>
      <c r="N678" s="21">
        <v>1807.11</v>
      </c>
      <c r="O678" s="21">
        <v>4393.8</v>
      </c>
      <c r="P678" s="21">
        <v>127503</v>
      </c>
      <c r="Q678" s="21">
        <v>15018.1</v>
      </c>
      <c r="R678" s="21">
        <v>25473.88</v>
      </c>
      <c r="S678" s="21">
        <v>-0.45</v>
      </c>
      <c r="T678">
        <v>4.4333999999999998</v>
      </c>
      <c r="U678">
        <v>8.76</v>
      </c>
      <c r="V678">
        <v>445.55</v>
      </c>
    </row>
    <row r="679" spans="1:22" x14ac:dyDescent="0.25">
      <c r="A679" s="40">
        <v>44406</v>
      </c>
      <c r="B679" s="21">
        <v>4411.8</v>
      </c>
      <c r="C679" s="21">
        <v>4116.7700000000004</v>
      </c>
      <c r="D679" s="21">
        <v>125675.3</v>
      </c>
      <c r="E679" s="21">
        <v>1.1887000000000001</v>
      </c>
      <c r="F679" s="21">
        <v>5.0811000000000002</v>
      </c>
      <c r="G679" s="21">
        <v>6.4564000000000004</v>
      </c>
      <c r="H679" s="21">
        <v>1.27</v>
      </c>
      <c r="I679" s="21">
        <v>7.5600000000000005</v>
      </c>
      <c r="J679" s="21">
        <v>8.36</v>
      </c>
      <c r="K679" s="21">
        <v>2.87</v>
      </c>
      <c r="L679" s="21">
        <v>4.2081999999999997</v>
      </c>
      <c r="M679" s="21">
        <v>72.98</v>
      </c>
      <c r="N679" s="21">
        <v>1828.17</v>
      </c>
      <c r="O679" s="21">
        <v>4411.8</v>
      </c>
      <c r="P679" s="21">
        <v>126744</v>
      </c>
      <c r="Q679" s="21">
        <v>15048.36</v>
      </c>
      <c r="R679" s="21">
        <v>26315.32</v>
      </c>
      <c r="S679" s="21">
        <v>-0.45</v>
      </c>
      <c r="T679">
        <v>4.4295</v>
      </c>
      <c r="U679">
        <v>8.7200000000000006</v>
      </c>
      <c r="V679">
        <v>450.15</v>
      </c>
    </row>
    <row r="680" spans="1:22" x14ac:dyDescent="0.25">
      <c r="A680" s="40">
        <v>44407</v>
      </c>
      <c r="B680" s="21">
        <v>4389.5</v>
      </c>
      <c r="C680" s="21">
        <v>4089.3</v>
      </c>
      <c r="D680" s="21">
        <v>121800.8</v>
      </c>
      <c r="E680" s="21">
        <v>1.1870000000000001</v>
      </c>
      <c r="F680" s="21">
        <v>5.2119</v>
      </c>
      <c r="G680" s="21">
        <v>6.4614000000000003</v>
      </c>
      <c r="H680" s="21">
        <v>1.224</v>
      </c>
      <c r="I680" s="21">
        <v>7.8100000000000005</v>
      </c>
      <c r="J680" s="21">
        <v>8.6999999999999993</v>
      </c>
      <c r="K680" s="21">
        <v>3.0152999999999999</v>
      </c>
      <c r="L680" s="21">
        <v>4.3247999999999998</v>
      </c>
      <c r="M680" s="21">
        <v>73.23</v>
      </c>
      <c r="N680" s="21">
        <v>1814.19</v>
      </c>
      <c r="O680" s="21">
        <v>4389.5</v>
      </c>
      <c r="P680" s="21">
        <v>122798</v>
      </c>
      <c r="Q680" s="21">
        <v>14959.9</v>
      </c>
      <c r="R680" s="21">
        <v>25961.03</v>
      </c>
      <c r="S680" s="21">
        <v>-0.46100000000000002</v>
      </c>
      <c r="T680">
        <v>4.5042999999999997</v>
      </c>
      <c r="U680">
        <v>9.0399999999999991</v>
      </c>
      <c r="V680">
        <v>445.55</v>
      </c>
    </row>
    <row r="681" spans="1:22" x14ac:dyDescent="0.25">
      <c r="A681" s="40">
        <v>44410</v>
      </c>
      <c r="B681" s="21">
        <v>4379.7</v>
      </c>
      <c r="C681" s="21">
        <v>4116.62</v>
      </c>
      <c r="D681" s="21">
        <v>122515.7</v>
      </c>
      <c r="E681" s="21">
        <v>1.1870000000000001</v>
      </c>
      <c r="F681" s="21">
        <v>5.1742999999999997</v>
      </c>
      <c r="G681" s="21">
        <v>6.4621000000000004</v>
      </c>
      <c r="H681" s="21">
        <v>1.1779999999999999</v>
      </c>
      <c r="I681" s="21">
        <v>7.8449999999999998</v>
      </c>
      <c r="J681" s="21">
        <v>8.77</v>
      </c>
      <c r="K681" s="21">
        <v>3.0863999999999998</v>
      </c>
      <c r="L681" s="21">
        <v>4.3171999999999997</v>
      </c>
      <c r="M681" s="21">
        <v>70.61</v>
      </c>
      <c r="N681" s="21">
        <v>1813.47</v>
      </c>
      <c r="O681" s="21">
        <v>4379.7</v>
      </c>
      <c r="P681" s="21">
        <v>123454</v>
      </c>
      <c r="Q681" s="21">
        <v>14963.62</v>
      </c>
      <c r="R681" s="21">
        <v>26235.8</v>
      </c>
      <c r="S681" s="21">
        <v>-0.48699999999999999</v>
      </c>
      <c r="T681">
        <v>4.5</v>
      </c>
      <c r="U681">
        <v>9.08</v>
      </c>
      <c r="V681">
        <v>441.55</v>
      </c>
    </row>
    <row r="682" spans="1:22" x14ac:dyDescent="0.25">
      <c r="A682" s="40">
        <v>44411</v>
      </c>
      <c r="B682" s="21">
        <v>4415.1000000000004</v>
      </c>
      <c r="C682" s="21">
        <v>4117.95</v>
      </c>
      <c r="D682" s="21">
        <v>123576.6</v>
      </c>
      <c r="E682" s="21">
        <v>1.1863999999999999</v>
      </c>
      <c r="F682" s="21">
        <v>5.1974</v>
      </c>
      <c r="G682" s="21">
        <v>6.4702999999999999</v>
      </c>
      <c r="H682" s="21">
        <v>1.173</v>
      </c>
      <c r="I682" s="21">
        <v>7.8849999999999998</v>
      </c>
      <c r="J682" s="21">
        <v>8.7899999999999991</v>
      </c>
      <c r="K682" s="21">
        <v>3.1135000000000002</v>
      </c>
      <c r="L682" s="21">
        <v>4.2656000000000001</v>
      </c>
      <c r="M682" s="21">
        <v>70.03</v>
      </c>
      <c r="N682" s="21">
        <v>1810.44</v>
      </c>
      <c r="O682" s="21">
        <v>4415.1000000000004</v>
      </c>
      <c r="P682" s="21">
        <v>124547</v>
      </c>
      <c r="Q682" s="21">
        <v>15061.42</v>
      </c>
      <c r="R682" s="21">
        <v>26194.82</v>
      </c>
      <c r="S682" s="21">
        <v>-0.48199999999999998</v>
      </c>
      <c r="T682">
        <v>4.46</v>
      </c>
      <c r="U682">
        <v>9.11</v>
      </c>
      <c r="V682">
        <v>437.45</v>
      </c>
    </row>
    <row r="683" spans="1:22" x14ac:dyDescent="0.25">
      <c r="A683" s="40">
        <v>44412</v>
      </c>
      <c r="B683" s="21">
        <v>4394.7</v>
      </c>
      <c r="C683" s="21">
        <v>4144.8999999999996</v>
      </c>
      <c r="D683" s="21">
        <v>121801.2</v>
      </c>
      <c r="E683" s="21">
        <v>1.1837</v>
      </c>
      <c r="F683" s="21">
        <v>5.1688999999999998</v>
      </c>
      <c r="G683" s="21">
        <v>6.4661999999999997</v>
      </c>
      <c r="H683" s="21">
        <v>1.1839999999999999</v>
      </c>
      <c r="I683" s="21">
        <v>7.875</v>
      </c>
      <c r="J683" s="21">
        <v>8.7799999999999994</v>
      </c>
      <c r="K683" s="21">
        <v>3.16</v>
      </c>
      <c r="L683" s="21">
        <v>4.3</v>
      </c>
      <c r="M683" s="21">
        <v>67.790000000000006</v>
      </c>
      <c r="N683" s="21">
        <v>1811.74</v>
      </c>
      <c r="O683" s="21">
        <v>4394.7</v>
      </c>
      <c r="P683" s="21">
        <v>122805</v>
      </c>
      <c r="Q683" s="21">
        <v>15083.39</v>
      </c>
      <c r="R683" s="21">
        <v>26426.55</v>
      </c>
      <c r="S683" s="21">
        <v>-0.501</v>
      </c>
      <c r="T683">
        <v>4.4702999999999999</v>
      </c>
      <c r="U683">
        <v>9.1</v>
      </c>
      <c r="V683">
        <v>432.1</v>
      </c>
    </row>
    <row r="684" spans="1:22" x14ac:dyDescent="0.25">
      <c r="A684" s="40">
        <v>44413</v>
      </c>
      <c r="B684" s="21">
        <v>4421.6000000000004</v>
      </c>
      <c r="C684" s="21">
        <v>4161.08</v>
      </c>
      <c r="D684" s="21">
        <v>121632.9</v>
      </c>
      <c r="E684" s="21">
        <v>1.1834</v>
      </c>
      <c r="F684" s="21">
        <v>5.2492999999999999</v>
      </c>
      <c r="G684" s="21">
        <v>6.4615</v>
      </c>
      <c r="H684" s="21">
        <v>1.224</v>
      </c>
      <c r="I684" s="21">
        <v>8.17</v>
      </c>
      <c r="J684" s="21">
        <v>9.08</v>
      </c>
      <c r="K684" s="21">
        <v>3.3698000000000001</v>
      </c>
      <c r="L684" s="21">
        <v>4.4077999999999999</v>
      </c>
      <c r="M684" s="21">
        <v>68.739999999999995</v>
      </c>
      <c r="N684" s="21">
        <v>1804.41</v>
      </c>
      <c r="O684" s="21">
        <v>4421.6000000000004</v>
      </c>
      <c r="P684" s="21">
        <v>122612</v>
      </c>
      <c r="Q684" s="21">
        <v>15181.64</v>
      </c>
      <c r="R684" s="21">
        <v>26204.69</v>
      </c>
      <c r="S684" s="21">
        <v>-0.498</v>
      </c>
      <c r="T684">
        <v>4.54</v>
      </c>
      <c r="U684">
        <v>9.39</v>
      </c>
      <c r="V684">
        <v>433.3</v>
      </c>
    </row>
    <row r="685" spans="1:22" x14ac:dyDescent="0.25">
      <c r="A685" s="40">
        <v>44414</v>
      </c>
      <c r="B685" s="21">
        <v>4429.3999999999996</v>
      </c>
      <c r="C685" s="21">
        <v>4174.54</v>
      </c>
      <c r="D685" s="21">
        <v>122810.4</v>
      </c>
      <c r="E685" s="21">
        <v>1.1761999999999999</v>
      </c>
      <c r="F685" s="21">
        <v>5.2313999999999998</v>
      </c>
      <c r="G685" s="21">
        <v>6.4831000000000003</v>
      </c>
      <c r="H685" s="21">
        <v>1.2989999999999999</v>
      </c>
      <c r="I685" s="21">
        <v>8.1549999999999994</v>
      </c>
      <c r="J685" s="21">
        <v>9.0500000000000007</v>
      </c>
      <c r="K685" s="21">
        <v>3.3037999999999998</v>
      </c>
      <c r="L685" s="21">
        <v>4.4006999999999996</v>
      </c>
      <c r="M685" s="21">
        <v>68.099999999999994</v>
      </c>
      <c r="N685" s="21">
        <v>1763.03</v>
      </c>
      <c r="O685" s="21">
        <v>4429.3999999999996</v>
      </c>
      <c r="P685" s="21">
        <v>123779</v>
      </c>
      <c r="Q685" s="21">
        <v>15109.36</v>
      </c>
      <c r="R685" s="21">
        <v>26179.4</v>
      </c>
      <c r="S685" s="21">
        <v>-0.45600000000000002</v>
      </c>
      <c r="T685">
        <v>4.5565999999999995</v>
      </c>
      <c r="U685">
        <v>9.4</v>
      </c>
      <c r="V685">
        <v>433.9</v>
      </c>
    </row>
    <row r="686" spans="1:22" x14ac:dyDescent="0.25">
      <c r="A686" s="40">
        <v>44417</v>
      </c>
      <c r="B686" s="21">
        <v>4425.7</v>
      </c>
      <c r="C686" s="21">
        <v>4177.1499999999996</v>
      </c>
      <c r="D686" s="21">
        <v>123019.4</v>
      </c>
      <c r="E686" s="21">
        <v>1.1737</v>
      </c>
      <c r="F686" s="21">
        <v>5.2343000000000002</v>
      </c>
      <c r="G686" s="21">
        <v>6.4863999999999997</v>
      </c>
      <c r="H686" s="21">
        <v>1.325</v>
      </c>
      <c r="I686" s="21">
        <v>8.2200000000000006</v>
      </c>
      <c r="J686" s="21">
        <v>9.1199999999999992</v>
      </c>
      <c r="K686" s="21">
        <v>3.3</v>
      </c>
      <c r="L686" s="21">
        <v>4.4706999999999999</v>
      </c>
      <c r="M686" s="21">
        <v>66.3</v>
      </c>
      <c r="N686" s="21">
        <v>1729.94</v>
      </c>
      <c r="O686" s="21">
        <v>4425.7</v>
      </c>
      <c r="P686" s="21">
        <v>123901</v>
      </c>
      <c r="Q686" s="21">
        <v>15133.11</v>
      </c>
      <c r="R686" s="21">
        <v>26283.4</v>
      </c>
      <c r="S686" s="21">
        <v>-0.46</v>
      </c>
      <c r="T686">
        <v>4.6445999999999996</v>
      </c>
      <c r="U686">
        <v>9.51</v>
      </c>
      <c r="V686">
        <v>428.15</v>
      </c>
    </row>
    <row r="687" spans="1:22" x14ac:dyDescent="0.25">
      <c r="A687" s="40">
        <v>44418</v>
      </c>
      <c r="B687" s="21">
        <v>4429.8999999999996</v>
      </c>
      <c r="C687" s="21">
        <v>4187.82</v>
      </c>
      <c r="D687" s="21">
        <v>122202.5</v>
      </c>
      <c r="E687" s="21">
        <v>1.1719999999999999</v>
      </c>
      <c r="F687" s="21">
        <v>5.1901000000000002</v>
      </c>
      <c r="G687" s="21">
        <v>6.4859</v>
      </c>
      <c r="H687" s="21">
        <v>1.351</v>
      </c>
      <c r="I687" s="21">
        <v>8.0950000000000006</v>
      </c>
      <c r="J687" s="21">
        <v>9.02</v>
      </c>
      <c r="K687" s="21">
        <v>3.2917000000000001</v>
      </c>
      <c r="L687" s="21">
        <v>4.4523999999999999</v>
      </c>
      <c r="M687" s="21">
        <v>68.06</v>
      </c>
      <c r="N687" s="21">
        <v>1728.93</v>
      </c>
      <c r="O687" s="21">
        <v>4429.8999999999996</v>
      </c>
      <c r="P687" s="21">
        <v>123236</v>
      </c>
      <c r="Q687" s="21">
        <v>15053.58</v>
      </c>
      <c r="R687" s="21">
        <v>26605.62</v>
      </c>
      <c r="S687" s="21">
        <v>-0.45700000000000002</v>
      </c>
      <c r="T687">
        <v>4.6500000000000004</v>
      </c>
      <c r="U687">
        <v>9.43</v>
      </c>
      <c r="V687">
        <v>434.6</v>
      </c>
    </row>
    <row r="688" spans="1:22" x14ac:dyDescent="0.25">
      <c r="A688" s="40">
        <v>44419</v>
      </c>
      <c r="B688" s="21">
        <v>4440.6000000000004</v>
      </c>
      <c r="C688" s="21">
        <v>4206.33</v>
      </c>
      <c r="D688" s="21">
        <v>122056.3</v>
      </c>
      <c r="E688" s="21">
        <v>1.1738999999999999</v>
      </c>
      <c r="F688" s="21">
        <v>5.2226999999999997</v>
      </c>
      <c r="G688" s="21">
        <v>6.4794999999999998</v>
      </c>
      <c r="H688" s="21">
        <v>1.3320000000000001</v>
      </c>
      <c r="I688" s="21">
        <v>8.1300000000000008</v>
      </c>
      <c r="J688" s="21">
        <v>9.08</v>
      </c>
      <c r="K688" s="21">
        <v>3.3028</v>
      </c>
      <c r="L688" s="21">
        <v>4.49</v>
      </c>
      <c r="M688" s="21">
        <v>69.02</v>
      </c>
      <c r="N688" s="21">
        <v>1751.7</v>
      </c>
      <c r="O688" s="21">
        <v>4440.6000000000004</v>
      </c>
      <c r="P688" s="21">
        <v>123012</v>
      </c>
      <c r="Q688" s="21">
        <v>15027.76</v>
      </c>
      <c r="R688" s="21">
        <v>26660.16</v>
      </c>
      <c r="S688" s="21">
        <v>-0.46400000000000002</v>
      </c>
      <c r="T688">
        <v>4.68</v>
      </c>
      <c r="U688">
        <v>9.48</v>
      </c>
      <c r="V688">
        <v>436</v>
      </c>
    </row>
    <row r="689" spans="1:22" x14ac:dyDescent="0.25">
      <c r="A689" s="40">
        <v>44420</v>
      </c>
      <c r="B689" s="21">
        <v>4454.6000000000004</v>
      </c>
      <c r="C689" s="21">
        <v>4226.33</v>
      </c>
      <c r="D689" s="21">
        <v>120701</v>
      </c>
      <c r="E689" s="21">
        <v>1.173</v>
      </c>
      <c r="F689" s="21">
        <v>5.2534000000000001</v>
      </c>
      <c r="G689" s="21">
        <v>6.4794999999999998</v>
      </c>
      <c r="H689" s="21">
        <v>1.361</v>
      </c>
      <c r="I689" s="21">
        <v>8.25</v>
      </c>
      <c r="J689" s="21">
        <v>9.24</v>
      </c>
      <c r="K689" s="21">
        <v>3.3788</v>
      </c>
      <c r="L689" s="21">
        <v>4.5652999999999997</v>
      </c>
      <c r="M689" s="21">
        <v>68.900000000000006</v>
      </c>
      <c r="N689" s="21">
        <v>1752.9</v>
      </c>
      <c r="O689" s="21">
        <v>4454.6000000000004</v>
      </c>
      <c r="P689" s="21">
        <v>121488</v>
      </c>
      <c r="Q689" s="21">
        <v>15088.98</v>
      </c>
      <c r="R689" s="21">
        <v>26517.82</v>
      </c>
      <c r="S689" s="21">
        <v>-0.46</v>
      </c>
      <c r="T689">
        <v>4.7544000000000004</v>
      </c>
      <c r="U689">
        <v>9.6300000000000008</v>
      </c>
      <c r="V689">
        <v>434.95</v>
      </c>
    </row>
    <row r="690" spans="1:22" x14ac:dyDescent="0.25">
      <c r="A690" s="40">
        <v>44421</v>
      </c>
      <c r="B690" s="21">
        <v>4462.5</v>
      </c>
      <c r="C690" s="21">
        <v>4229.7</v>
      </c>
      <c r="D690" s="21">
        <v>121193.8</v>
      </c>
      <c r="E690" s="21">
        <v>1.1797</v>
      </c>
      <c r="F690" s="21">
        <v>5.2477</v>
      </c>
      <c r="G690" s="21">
        <v>6.4774000000000003</v>
      </c>
      <c r="H690" s="21">
        <v>1.278</v>
      </c>
      <c r="I690" s="21">
        <v>8.34</v>
      </c>
      <c r="J690" s="21">
        <v>9.4</v>
      </c>
      <c r="K690" s="21">
        <v>3.51</v>
      </c>
      <c r="L690" s="21">
        <v>4.6848000000000001</v>
      </c>
      <c r="M690" s="21">
        <v>68.209999999999994</v>
      </c>
      <c r="N690" s="21">
        <v>1779.74</v>
      </c>
      <c r="O690" s="21">
        <v>4462.5</v>
      </c>
      <c r="P690" s="21">
        <v>122105</v>
      </c>
      <c r="Q690" s="21">
        <v>15136.68</v>
      </c>
      <c r="R690" s="21">
        <v>26391.62</v>
      </c>
      <c r="S690" s="21">
        <v>-0.46700000000000003</v>
      </c>
      <c r="T690">
        <v>4.8529</v>
      </c>
      <c r="U690">
        <v>9.82</v>
      </c>
      <c r="V690">
        <v>438.15</v>
      </c>
    </row>
    <row r="691" spans="1:22" x14ac:dyDescent="0.25">
      <c r="A691" s="40">
        <v>44424</v>
      </c>
      <c r="B691" s="21">
        <v>4474</v>
      </c>
      <c r="C691" s="21">
        <v>4202.4399999999996</v>
      </c>
      <c r="D691" s="21">
        <v>119180</v>
      </c>
      <c r="E691" s="21">
        <v>1.1778</v>
      </c>
      <c r="F691" s="21">
        <v>5.2606000000000002</v>
      </c>
      <c r="G691" s="21">
        <v>6.4747000000000003</v>
      </c>
      <c r="H691" s="21">
        <v>1.2669999999999999</v>
      </c>
      <c r="I691" s="21">
        <v>8.35</v>
      </c>
      <c r="J691" s="21">
        <v>9.58</v>
      </c>
      <c r="K691" s="21">
        <v>3.5625</v>
      </c>
      <c r="L691" s="21">
        <v>4.7607999999999997</v>
      </c>
      <c r="M691" s="21">
        <v>67.05</v>
      </c>
      <c r="N691" s="21">
        <v>1787.45</v>
      </c>
      <c r="O691" s="21">
        <v>4474</v>
      </c>
      <c r="P691" s="21">
        <v>120083</v>
      </c>
      <c r="Q691" s="21">
        <v>15140.77</v>
      </c>
      <c r="R691" s="21">
        <v>26181.46</v>
      </c>
      <c r="S691" s="21">
        <v>-0.46899999999999997</v>
      </c>
      <c r="T691">
        <v>4.9154</v>
      </c>
      <c r="U691">
        <v>10.02</v>
      </c>
      <c r="V691">
        <v>432.15</v>
      </c>
    </row>
    <row r="692" spans="1:22" x14ac:dyDescent="0.25">
      <c r="A692" s="40">
        <v>44425</v>
      </c>
      <c r="B692" s="21">
        <v>4443.6000000000004</v>
      </c>
      <c r="C692" s="21">
        <v>4196.3999999999996</v>
      </c>
      <c r="D692" s="21">
        <v>117903.8</v>
      </c>
      <c r="E692" s="21">
        <v>1.171</v>
      </c>
      <c r="F692" s="21">
        <v>5.2938000000000001</v>
      </c>
      <c r="G692" s="21">
        <v>6.4863</v>
      </c>
      <c r="H692" s="21">
        <v>1.2629999999999999</v>
      </c>
      <c r="I692" s="21">
        <v>8.36</v>
      </c>
      <c r="J692" s="21">
        <v>9.6</v>
      </c>
      <c r="K692" s="21">
        <v>3.4765999999999999</v>
      </c>
      <c r="L692" s="21">
        <v>4.74</v>
      </c>
      <c r="M692" s="21">
        <v>66.34</v>
      </c>
      <c r="N692" s="21">
        <v>1786.19</v>
      </c>
      <c r="O692" s="21">
        <v>4443.6000000000004</v>
      </c>
      <c r="P692" s="21">
        <v>118496</v>
      </c>
      <c r="Q692" s="21">
        <v>15002.83</v>
      </c>
      <c r="R692" s="21">
        <v>25745.87</v>
      </c>
      <c r="S692" s="21">
        <v>-0.47099999999999997</v>
      </c>
      <c r="T692">
        <v>4.8928000000000003</v>
      </c>
      <c r="U692">
        <v>10.029999999999999</v>
      </c>
      <c r="V692">
        <v>420.45</v>
      </c>
    </row>
    <row r="693" spans="1:22" x14ac:dyDescent="0.25">
      <c r="A693" s="40">
        <v>44426</v>
      </c>
      <c r="B693" s="21">
        <v>4394.5</v>
      </c>
      <c r="C693" s="21">
        <v>4189.42</v>
      </c>
      <c r="D693" s="21">
        <v>116642.6</v>
      </c>
      <c r="E693" s="21">
        <v>1.1711</v>
      </c>
      <c r="F693" s="21">
        <v>5.3894000000000002</v>
      </c>
      <c r="G693" s="21">
        <v>6.4847000000000001</v>
      </c>
      <c r="H693" s="21">
        <v>1.26</v>
      </c>
      <c r="I693" s="21">
        <v>8.49</v>
      </c>
      <c r="J693" s="21">
        <v>9.8699999999999992</v>
      </c>
      <c r="K693" s="21">
        <v>3.58</v>
      </c>
      <c r="L693" s="21">
        <v>4.9184999999999999</v>
      </c>
      <c r="M693" s="21">
        <v>65.209999999999994</v>
      </c>
      <c r="N693" s="21">
        <v>1787.82</v>
      </c>
      <c r="O693" s="21">
        <v>4394.5</v>
      </c>
      <c r="P693" s="21">
        <v>117156</v>
      </c>
      <c r="Q693" s="21">
        <v>14857.92</v>
      </c>
      <c r="R693" s="21">
        <v>25867.01</v>
      </c>
      <c r="S693" s="21">
        <v>-0.48199999999999998</v>
      </c>
      <c r="T693">
        <v>4.9927000000000001</v>
      </c>
      <c r="U693">
        <v>10.32</v>
      </c>
      <c r="V693">
        <v>412</v>
      </c>
    </row>
    <row r="694" spans="1:22" x14ac:dyDescent="0.25">
      <c r="A694" s="40">
        <v>44427</v>
      </c>
      <c r="B694" s="21">
        <v>4401.3999999999996</v>
      </c>
      <c r="C694" s="21">
        <v>4124.71</v>
      </c>
      <c r="D694" s="21">
        <v>117164.7</v>
      </c>
      <c r="E694" s="21">
        <v>1.1675</v>
      </c>
      <c r="F694" s="21">
        <v>5.4149000000000003</v>
      </c>
      <c r="G694" s="21">
        <v>6.4949000000000003</v>
      </c>
      <c r="H694" s="21">
        <v>1.244</v>
      </c>
      <c r="I694" s="21">
        <v>8.49</v>
      </c>
      <c r="J694" s="21">
        <v>9.7200000000000006</v>
      </c>
      <c r="K694" s="21">
        <v>3.6221999999999999</v>
      </c>
      <c r="L694" s="21">
        <v>4.8621999999999996</v>
      </c>
      <c r="M694" s="21">
        <v>63.5</v>
      </c>
      <c r="N694" s="21">
        <v>1780.38</v>
      </c>
      <c r="O694" s="21">
        <v>4401.3999999999996</v>
      </c>
      <c r="P694" s="21">
        <v>117958</v>
      </c>
      <c r="Q694" s="21">
        <v>14933.94</v>
      </c>
      <c r="R694" s="21">
        <v>25316.33</v>
      </c>
      <c r="S694" s="21">
        <v>-0.48899999999999999</v>
      </c>
      <c r="T694">
        <v>4.9345999999999997</v>
      </c>
      <c r="U694">
        <v>10.17</v>
      </c>
      <c r="V694">
        <v>404.35</v>
      </c>
    </row>
    <row r="695" spans="1:22" x14ac:dyDescent="0.25">
      <c r="A695" s="40">
        <v>44428</v>
      </c>
      <c r="B695" s="21">
        <v>4436.8999999999996</v>
      </c>
      <c r="C695" s="21">
        <v>4147.5</v>
      </c>
      <c r="D695" s="21">
        <v>118052.8</v>
      </c>
      <c r="E695" s="21">
        <v>1.1698</v>
      </c>
      <c r="F695" s="21">
        <v>5.3802000000000003</v>
      </c>
      <c r="G695" s="21">
        <v>6.5015000000000001</v>
      </c>
      <c r="H695" s="21">
        <v>1.256</v>
      </c>
      <c r="I695" s="21">
        <v>8.4</v>
      </c>
      <c r="J695" s="21">
        <v>9.56</v>
      </c>
      <c r="K695" s="21">
        <v>3.5882000000000001</v>
      </c>
      <c r="L695" s="21">
        <v>4.7640000000000002</v>
      </c>
      <c r="M695" s="21">
        <v>62.14</v>
      </c>
      <c r="N695" s="21">
        <v>1781.11</v>
      </c>
      <c r="O695" s="21">
        <v>4436.8999999999996</v>
      </c>
      <c r="P695" s="21">
        <v>118758</v>
      </c>
      <c r="Q695" s="21">
        <v>15092.57</v>
      </c>
      <c r="R695" s="21">
        <v>24849.72</v>
      </c>
      <c r="S695" s="21">
        <v>-0.495</v>
      </c>
      <c r="T695">
        <v>4.8737000000000004</v>
      </c>
      <c r="U695">
        <v>10</v>
      </c>
      <c r="V695">
        <v>412.3</v>
      </c>
    </row>
    <row r="696" spans="1:22" x14ac:dyDescent="0.25">
      <c r="A696" s="40">
        <v>44431</v>
      </c>
      <c r="B696" s="21">
        <v>4475.5</v>
      </c>
      <c r="C696" s="21">
        <v>4176.42</v>
      </c>
      <c r="D696" s="21">
        <v>117471.7</v>
      </c>
      <c r="E696" s="21">
        <v>1.1745000000000001</v>
      </c>
      <c r="F696" s="21">
        <v>5.3804999999999996</v>
      </c>
      <c r="G696" s="21">
        <v>6.4816000000000003</v>
      </c>
      <c r="H696" s="21">
        <v>1.2530000000000001</v>
      </c>
      <c r="I696" s="21">
        <v>8.49</v>
      </c>
      <c r="J696" s="21">
        <v>9.74</v>
      </c>
      <c r="K696" s="21">
        <v>3.7029999999999998</v>
      </c>
      <c r="L696" s="21">
        <v>4.8120000000000003</v>
      </c>
      <c r="M696" s="21">
        <v>65.64</v>
      </c>
      <c r="N696" s="21">
        <v>1805.43</v>
      </c>
      <c r="O696" s="21">
        <v>4475.5</v>
      </c>
      <c r="P696" s="21">
        <v>118116</v>
      </c>
      <c r="Q696" s="21">
        <v>15312.82</v>
      </c>
      <c r="R696" s="21">
        <v>25109.59</v>
      </c>
      <c r="S696" s="21">
        <v>-0.48099999999999998</v>
      </c>
      <c r="T696">
        <v>4.9399999999999995</v>
      </c>
      <c r="U696">
        <v>10.19</v>
      </c>
      <c r="V696">
        <v>422.1</v>
      </c>
    </row>
    <row r="697" spans="1:22" x14ac:dyDescent="0.25">
      <c r="A697" s="40">
        <v>44432</v>
      </c>
      <c r="B697" s="21">
        <v>4482.5</v>
      </c>
      <c r="C697" s="21">
        <v>4178.08</v>
      </c>
      <c r="D697" s="21">
        <v>120210.8</v>
      </c>
      <c r="E697" s="21">
        <v>1.1756</v>
      </c>
      <c r="F697" s="21">
        <v>5.2477</v>
      </c>
      <c r="G697" s="21">
        <v>6.4714</v>
      </c>
      <c r="H697" s="21">
        <v>1.296</v>
      </c>
      <c r="I697" s="21">
        <v>8.42</v>
      </c>
      <c r="J697" s="21">
        <v>9.59</v>
      </c>
      <c r="K697" s="21">
        <v>3.6762999999999999</v>
      </c>
      <c r="L697" s="21">
        <v>4.7068000000000003</v>
      </c>
      <c r="M697" s="21">
        <v>67.540000000000006</v>
      </c>
      <c r="N697" s="21">
        <v>1802.9</v>
      </c>
      <c r="O697" s="21">
        <v>4482.5</v>
      </c>
      <c r="P697" s="21">
        <v>120815</v>
      </c>
      <c r="Q697" s="21">
        <v>15357.68</v>
      </c>
      <c r="R697" s="21">
        <v>25727.919999999998</v>
      </c>
      <c r="S697" s="21">
        <v>-0.47799999999999998</v>
      </c>
      <c r="T697">
        <v>4.83</v>
      </c>
      <c r="U697">
        <v>10</v>
      </c>
      <c r="V697">
        <v>426.05</v>
      </c>
    </row>
    <row r="698" spans="1:22" x14ac:dyDescent="0.25">
      <c r="A698" s="40">
        <v>44433</v>
      </c>
      <c r="B698" s="21">
        <v>4492.8999999999996</v>
      </c>
      <c r="C698" s="21">
        <v>4181.12</v>
      </c>
      <c r="D698" s="21">
        <v>120817.7</v>
      </c>
      <c r="E698" s="21">
        <v>1.1772</v>
      </c>
      <c r="F698" s="21">
        <v>5.2142999999999997</v>
      </c>
      <c r="G698" s="21">
        <v>6.4756999999999998</v>
      </c>
      <c r="H698" s="21">
        <v>1.3420000000000001</v>
      </c>
      <c r="I698" s="21">
        <v>8.4499999999999993</v>
      </c>
      <c r="J698" s="21">
        <v>9.41</v>
      </c>
      <c r="K698" s="21">
        <v>3.6549</v>
      </c>
      <c r="L698" s="21">
        <v>4.5804999999999998</v>
      </c>
      <c r="M698" s="21">
        <v>68.36</v>
      </c>
      <c r="N698" s="21">
        <v>1791</v>
      </c>
      <c r="O698" s="21">
        <v>4492.8999999999996</v>
      </c>
      <c r="P698" s="21">
        <v>121453</v>
      </c>
      <c r="Q698" s="21">
        <v>15368.92</v>
      </c>
      <c r="R698" s="21">
        <v>25693.95</v>
      </c>
      <c r="S698" s="21">
        <v>-0.42199999999999999</v>
      </c>
      <c r="T698">
        <v>4.7320000000000002</v>
      </c>
      <c r="U698">
        <v>9.7899999999999991</v>
      </c>
      <c r="V698">
        <v>427.6</v>
      </c>
    </row>
    <row r="699" spans="1:22" x14ac:dyDescent="0.25">
      <c r="A699" s="40">
        <v>44434</v>
      </c>
      <c r="B699" s="21">
        <v>4466.5</v>
      </c>
      <c r="C699" s="21">
        <v>4169.87</v>
      </c>
      <c r="D699" s="21">
        <v>118724</v>
      </c>
      <c r="E699" s="21">
        <v>1.1752</v>
      </c>
      <c r="F699" s="21">
        <v>5.2572000000000001</v>
      </c>
      <c r="G699" s="21">
        <v>6.4817999999999998</v>
      </c>
      <c r="H699" s="21">
        <v>1.351</v>
      </c>
      <c r="I699" s="21">
        <v>8.4700000000000006</v>
      </c>
      <c r="J699" s="21">
        <v>9.42</v>
      </c>
      <c r="K699" s="21">
        <v>3.6143999999999998</v>
      </c>
      <c r="L699" s="21">
        <v>4.5999999999999996</v>
      </c>
      <c r="M699" s="21">
        <v>67.42</v>
      </c>
      <c r="N699" s="21">
        <v>1792.43</v>
      </c>
      <c r="O699" s="21">
        <v>4466.5</v>
      </c>
      <c r="P699" s="21">
        <v>119243</v>
      </c>
      <c r="Q699" s="21">
        <v>15278.52</v>
      </c>
      <c r="R699" s="21">
        <v>25415.69</v>
      </c>
      <c r="S699" s="21">
        <v>-0.40699999999999997</v>
      </c>
      <c r="T699">
        <v>4.7573999999999996</v>
      </c>
      <c r="U699">
        <v>9.8000000000000007</v>
      </c>
      <c r="V699">
        <v>425.95</v>
      </c>
    </row>
    <row r="700" spans="1:22" x14ac:dyDescent="0.25">
      <c r="A700" s="40">
        <v>44435</v>
      </c>
      <c r="B700" s="21">
        <v>4480</v>
      </c>
      <c r="C700" s="21">
        <v>4172.62</v>
      </c>
      <c r="D700" s="21">
        <v>118724</v>
      </c>
      <c r="E700" s="21">
        <v>1.1758999999999999</v>
      </c>
      <c r="F700" s="21">
        <v>5.2572000000000001</v>
      </c>
      <c r="G700" s="21">
        <v>6.4787999999999997</v>
      </c>
      <c r="H700" s="21">
        <v>1.3420000000000001</v>
      </c>
      <c r="I700" s="21">
        <v>8.4700000000000006</v>
      </c>
      <c r="J700" s="21">
        <v>9.42</v>
      </c>
      <c r="K700" s="21">
        <v>3.6143999999999998</v>
      </c>
      <c r="L700" s="21">
        <v>4.5999999999999996</v>
      </c>
      <c r="M700" s="21">
        <v>68.510000000000005</v>
      </c>
      <c r="N700" s="21">
        <v>1794.53</v>
      </c>
      <c r="O700" s="21">
        <v>4480</v>
      </c>
      <c r="P700" s="21">
        <v>119243</v>
      </c>
      <c r="Q700" s="21">
        <v>15278.52</v>
      </c>
      <c r="R700" s="21">
        <v>25407.89</v>
      </c>
      <c r="S700" s="21">
        <v>-0.41299999999999998</v>
      </c>
      <c r="T700">
        <v>4.7573999999999996</v>
      </c>
      <c r="U700">
        <v>9.8000000000000007</v>
      </c>
      <c r="V700">
        <v>428.4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F954B-0B96-400F-BC96-478FB6A8E8D6}">
  <sheetPr codeName="Planilha2"/>
  <dimension ref="B1:R40"/>
  <sheetViews>
    <sheetView showGridLines="0" zoomScale="98" zoomScaleNormal="98" workbookViewId="0">
      <selection activeCell="J11" sqref="J11"/>
    </sheetView>
  </sheetViews>
  <sheetFormatPr defaultColWidth="8.7109375" defaultRowHeight="16.149999999999999" customHeight="1" x14ac:dyDescent="0.25"/>
  <cols>
    <col min="1" max="1" width="8.7109375" style="2"/>
    <col min="2" max="2" width="4.28515625" style="2" customWidth="1"/>
    <col min="3" max="3" width="23.28515625" style="2" customWidth="1"/>
    <col min="4" max="4" width="14.42578125" style="3" customWidth="1"/>
    <col min="5" max="9" width="10.28515625" style="3" customWidth="1"/>
    <col min="10" max="12" width="8.7109375" style="2"/>
    <col min="13" max="18" width="10.42578125" style="2" bestFit="1" customWidth="1"/>
    <col min="19" max="16384" width="8.7109375" style="2"/>
  </cols>
  <sheetData>
    <row r="1" spans="2:18" ht="16.149999999999999" customHeight="1" thickBot="1" x14ac:dyDescent="0.3"/>
    <row r="2" spans="2:18" ht="16.149999999999999" customHeight="1" thickBot="1" x14ac:dyDescent="0.3">
      <c r="B2" s="4"/>
      <c r="C2" s="5"/>
      <c r="D2" s="6" t="s">
        <v>25</v>
      </c>
      <c r="E2" s="6" t="s">
        <v>26</v>
      </c>
      <c r="F2" s="6" t="s">
        <v>27</v>
      </c>
      <c r="G2" s="6" t="s">
        <v>28</v>
      </c>
      <c r="H2" s="6" t="s">
        <v>29</v>
      </c>
      <c r="I2" s="6" t="s">
        <v>30</v>
      </c>
    </row>
    <row r="3" spans="2:18" ht="16.149999999999999" customHeight="1" x14ac:dyDescent="0.25">
      <c r="B3" s="7" t="s">
        <v>43</v>
      </c>
      <c r="C3" s="8"/>
      <c r="D3" s="9"/>
      <c r="E3" s="9"/>
      <c r="F3" s="9"/>
      <c r="G3" s="9"/>
      <c r="H3" s="9"/>
      <c r="I3" s="9"/>
      <c r="M3" s="20">
        <f ca="1">TODAY()</f>
        <v>44435</v>
      </c>
      <c r="N3" s="20">
        <f ca="1">WORKDAY(M3,-1)</f>
        <v>44434</v>
      </c>
      <c r="O3" s="20">
        <f ca="1">EOMONTH($M$3,-1)</f>
        <v>44408</v>
      </c>
      <c r="P3" s="20">
        <f ca="1">DATE(YEAR($M$3)-1,12,31)</f>
        <v>44196</v>
      </c>
      <c r="Q3" s="20">
        <f ca="1">DATE(YEAR($O$3)-1,MONTH($M$3),DAY($M$3))</f>
        <v>44070</v>
      </c>
      <c r="R3" s="20">
        <f ca="1">DATE(YEAR($O$3)-2,MONTH($M$3),DAY($M$3))</f>
        <v>43704</v>
      </c>
    </row>
    <row r="4" spans="2:18" ht="16.149999999999999" customHeight="1" x14ac:dyDescent="0.25">
      <c r="B4" s="10"/>
      <c r="C4" s="10" t="s">
        <v>13</v>
      </c>
      <c r="D4" s="15">
        <f ca="1">M4</f>
        <v>4480</v>
      </c>
      <c r="E4" s="11">
        <f t="shared" ref="E4:I6" ca="1" si="0">IF(ISERR(LN($M4)-LN(N4)),"-",LN($M4)-LN(N4))</f>
        <v>3.0179422671370304E-3</v>
      </c>
      <c r="F4" s="11">
        <f t="shared" ca="1" si="0"/>
        <v>2.0407721042767335E-2</v>
      </c>
      <c r="G4" s="11">
        <f t="shared" ca="1" si="0"/>
        <v>0.18328183914607266</v>
      </c>
      <c r="H4" s="11">
        <f t="shared" ca="1" si="0"/>
        <v>0.26400623676649637</v>
      </c>
      <c r="I4" s="11" t="str">
        <f t="shared" ca="1" si="0"/>
        <v>-</v>
      </c>
      <c r="K4" s="45"/>
      <c r="M4" s="31">
        <f ca="1">N4*VLOOKUP(M$3,dados_bbg!$7:$1048576,15,1)/VLOOKUP(N$3,dados_bbg!$7:$1048576,15,1)</f>
        <v>4480</v>
      </c>
      <c r="N4" s="3">
        <f ca="1">VLOOKUP(N$3,dados_bbg!$7:$1048576,2,1)</f>
        <v>4466.5</v>
      </c>
      <c r="O4" s="3">
        <f ca="1">VLOOKUP(O$3,dados_bbg!$7:$1048576,2,1)</f>
        <v>4389.5</v>
      </c>
      <c r="P4" s="3">
        <f ca="1">VLOOKUP(P$3,dados_bbg!$7:$1048576,2,1)</f>
        <v>3729.75</v>
      </c>
      <c r="Q4" s="3">
        <f ca="1">VLOOKUP(Q$3,dados_bbg!$7:$1048576,2,1)</f>
        <v>3440.5</v>
      </c>
      <c r="R4" s="3" t="str">
        <f ca="1">VLOOKUP(R$3,dados_bbg!$7:$1048576,2,1)</f>
        <v>#N/A N/A</v>
      </c>
    </row>
    <row r="5" spans="2:18" ht="16.149999999999999" customHeight="1" x14ac:dyDescent="0.25">
      <c r="B5" s="12"/>
      <c r="C5" s="12" t="s">
        <v>59</v>
      </c>
      <c r="D5" s="13">
        <f ca="1">M5</f>
        <v>4172.62</v>
      </c>
      <c r="E5" s="14">
        <f t="shared" ca="1" si="0"/>
        <v>6.5927561186285288E-4</v>
      </c>
      <c r="F5" s="14">
        <f t="shared" ca="1" si="0"/>
        <v>2.0170329613899085E-2</v>
      </c>
      <c r="G5" s="14">
        <f t="shared" ca="1" si="0"/>
        <v>0.16085314679706286</v>
      </c>
      <c r="H5" s="14">
        <f t="shared" ca="1" si="0"/>
        <v>0.22525956833134231</v>
      </c>
      <c r="I5" s="14">
        <f t="shared" ca="1" si="0"/>
        <v>0.21349193536148903</v>
      </c>
      <c r="M5" s="3">
        <f ca="1">VLOOKUP(M$3,dados_bbg!$7:$1048576,3,1)</f>
        <v>4172.62</v>
      </c>
      <c r="N5" s="3">
        <f ca="1">VLOOKUP(N$3,dados_bbg!$7:$1048576,3,1)</f>
        <v>4169.87</v>
      </c>
      <c r="O5" s="3">
        <f ca="1">VLOOKUP(O$3,dados_bbg!$7:$1048576,3,1)</f>
        <v>4089.3</v>
      </c>
      <c r="P5" s="3">
        <f ca="1">VLOOKUP(P$3,dados_bbg!$7:$1048576,3,1)</f>
        <v>3552.64</v>
      </c>
      <c r="Q5" s="3">
        <f ca="1">VLOOKUP(Q$3,dados_bbg!$7:$1048576,3,1)</f>
        <v>3331.04</v>
      </c>
      <c r="R5" s="3">
        <f ca="1">VLOOKUP(R$3,dados_bbg!$7:$1048576,3,1)</f>
        <v>3370.47</v>
      </c>
    </row>
    <row r="6" spans="2:18" ht="16.149999999999999" customHeight="1" x14ac:dyDescent="0.25">
      <c r="B6" s="10"/>
      <c r="C6" s="10" t="s">
        <v>14</v>
      </c>
      <c r="D6" s="15">
        <f ca="1">M6</f>
        <v>118724</v>
      </c>
      <c r="E6" s="11">
        <f t="shared" ca="1" si="0"/>
        <v>0</v>
      </c>
      <c r="F6" s="11">
        <f t="shared" ca="1" si="0"/>
        <v>-2.5585451824870376E-2</v>
      </c>
      <c r="G6" s="11">
        <f t="shared" ca="1" si="0"/>
        <v>-2.4665489082149605E-3</v>
      </c>
      <c r="H6" s="11">
        <f t="shared" ca="1" si="0"/>
        <v>0.16541464897539448</v>
      </c>
      <c r="I6" s="11">
        <f t="shared" ca="1" si="0"/>
        <v>0.19924711661895778</v>
      </c>
      <c r="M6" s="31">
        <f ca="1">N6*VLOOKUP(M$3,dados_bbg!$7:$1048576,16,1)/VLOOKUP(N$3,dados_bbg!$7:$1048576,16,1)</f>
        <v>118724</v>
      </c>
      <c r="N6" s="3">
        <f ca="1">VLOOKUP(N$3,dados_bbg!$7:$1048576,4,1)</f>
        <v>118724</v>
      </c>
      <c r="O6" s="3">
        <f ca="1">VLOOKUP(O$3,dados_bbg!$7:$1048576,4,1)</f>
        <v>121800.8</v>
      </c>
      <c r="P6" s="3">
        <f ca="1">VLOOKUP(P$3,dados_bbg!$7:$1048576,4,1)</f>
        <v>119017.2</v>
      </c>
      <c r="Q6" s="3">
        <f ca="1">VLOOKUP(Q$3,dados_bbg!$7:$1048576,4,1)</f>
        <v>100623.6</v>
      </c>
      <c r="R6" s="3">
        <f ca="1">VLOOKUP(R$3,dados_bbg!$7:$1048576,4,1)</f>
        <v>97276.2</v>
      </c>
    </row>
    <row r="7" spans="2:18" ht="16.149999999999999" customHeight="1" x14ac:dyDescent="0.25">
      <c r="B7" s="7" t="s">
        <v>44</v>
      </c>
      <c r="C7" s="8"/>
      <c r="D7" s="9"/>
      <c r="E7" s="9"/>
      <c r="F7" s="9"/>
      <c r="G7" s="9"/>
      <c r="H7" s="9"/>
      <c r="I7" s="9"/>
      <c r="M7" s="3"/>
      <c r="N7" s="3"/>
      <c r="O7" s="3"/>
      <c r="P7" s="3"/>
      <c r="Q7" s="3"/>
      <c r="R7" s="3"/>
    </row>
    <row r="8" spans="2:18" ht="16.149999999999999" customHeight="1" x14ac:dyDescent="0.25">
      <c r="B8" s="10"/>
      <c r="C8" s="10" t="s">
        <v>15</v>
      </c>
      <c r="D8" s="22">
        <f ca="1">M8</f>
        <v>1.1758999999999999</v>
      </c>
      <c r="E8" s="11">
        <f t="shared" ref="E8:I10" ca="1" si="1">IF(ISERR(LN($M8)-LN(N8)),"-",LN($M8)-LN(N8))</f>
        <v>5.9546596970247445E-4</v>
      </c>
      <c r="F8" s="11">
        <f t="shared" ca="1" si="1"/>
        <v>-9.3953037802980421E-3</v>
      </c>
      <c r="G8" s="11">
        <f t="shared" ca="1" si="1"/>
        <v>-3.8127663075052665E-2</v>
      </c>
      <c r="H8" s="11">
        <f t="shared" ca="1" si="1"/>
        <v>-5.3432975608990185E-3</v>
      </c>
      <c r="I8" s="11">
        <f t="shared" ca="1" si="1"/>
        <v>5.8575103479003007E-2</v>
      </c>
      <c r="M8" s="3">
        <f ca="1">VLOOKUP(M$3,dados_bbg!$7:$1048576,5,1)</f>
        <v>1.1758999999999999</v>
      </c>
      <c r="N8" s="3">
        <f ca="1">VLOOKUP(N$3,dados_bbg!$7:$1048576,5,1)</f>
        <v>1.1752</v>
      </c>
      <c r="O8" s="3">
        <f ca="1">VLOOKUP(O$3,dados_bbg!$7:$1048576,5,1)</f>
        <v>1.1870000000000001</v>
      </c>
      <c r="P8" s="3">
        <f ca="1">VLOOKUP(P$3,dados_bbg!$7:$1048576,5,1)</f>
        <v>1.2216</v>
      </c>
      <c r="Q8" s="3">
        <f ca="1">VLOOKUP(Q$3,dados_bbg!$7:$1048576,5,1)</f>
        <v>1.1821999999999999</v>
      </c>
      <c r="R8" s="3">
        <f ca="1">VLOOKUP(R$3,dados_bbg!$7:$1048576,5,1)</f>
        <v>1.109</v>
      </c>
    </row>
    <row r="9" spans="2:18" ht="16.149999999999999" customHeight="1" x14ac:dyDescent="0.25">
      <c r="B9" s="12"/>
      <c r="C9" s="12" t="s">
        <v>16</v>
      </c>
      <c r="D9" s="23">
        <f ca="1">M9</f>
        <v>5.2572000000000001</v>
      </c>
      <c r="E9" s="14">
        <f t="shared" ca="1" si="1"/>
        <v>0</v>
      </c>
      <c r="F9" s="14">
        <f t="shared" ca="1" si="1"/>
        <v>8.65409303988951E-3</v>
      </c>
      <c r="G9" s="14">
        <f t="shared" ca="1" si="1"/>
        <v>1.1228443189828186E-2</v>
      </c>
      <c r="H9" s="14">
        <f t="shared" ca="1" si="1"/>
        <v>-5.7742626898883431E-2</v>
      </c>
      <c r="I9" s="14">
        <f t="shared" ca="1" si="1"/>
        <v>0.24120010060529307</v>
      </c>
      <c r="M9" s="3">
        <f ca="1">VLOOKUP(M$3,dados_bbg!$7:$1048576,6,1)</f>
        <v>5.2572000000000001</v>
      </c>
      <c r="N9" s="3">
        <f ca="1">VLOOKUP(N$3,dados_bbg!$7:$1048576,6,1)</f>
        <v>5.2572000000000001</v>
      </c>
      <c r="O9" s="3">
        <f ca="1">VLOOKUP(O$3,dados_bbg!$7:$1048576,6,1)</f>
        <v>5.2119</v>
      </c>
      <c r="P9" s="3">
        <f ca="1">VLOOKUP(P$3,dados_bbg!$7:$1048576,6,1)</f>
        <v>5.1985000000000001</v>
      </c>
      <c r="Q9" s="3">
        <f ca="1">VLOOKUP(Q$3,dados_bbg!$7:$1048576,6,1)</f>
        <v>5.5697000000000001</v>
      </c>
      <c r="R9" s="3">
        <f ca="1">VLOOKUP(R$3,dados_bbg!$7:$1048576,6,1)</f>
        <v>4.1304999999999996</v>
      </c>
    </row>
    <row r="10" spans="2:18" ht="16.149999999999999" customHeight="1" x14ac:dyDescent="0.25">
      <c r="B10" s="10"/>
      <c r="C10" s="10" t="s">
        <v>17</v>
      </c>
      <c r="D10" s="22">
        <f ca="1">M10</f>
        <v>6.4787999999999997</v>
      </c>
      <c r="E10" s="11">
        <f t="shared" ca="1" si="1"/>
        <v>-4.6294153875248156E-4</v>
      </c>
      <c r="F10" s="11">
        <f t="shared" ca="1" si="1"/>
        <v>2.6892954493513699E-3</v>
      </c>
      <c r="G10" s="11">
        <f t="shared" ca="1" si="1"/>
        <v>-7.4427531023486537E-3</v>
      </c>
      <c r="H10" s="11">
        <f t="shared" ca="1" si="1"/>
        <v>-6.2130665326352918E-2</v>
      </c>
      <c r="I10" s="11">
        <f t="shared" ca="1" si="1"/>
        <v>-0.1002120749279658</v>
      </c>
      <c r="M10" s="3">
        <f ca="1">VLOOKUP(M$3,dados_bbg!$7:$1048576,7,1)</f>
        <v>6.4787999999999997</v>
      </c>
      <c r="N10" s="3">
        <f ca="1">VLOOKUP(N$3,dados_bbg!$7:$1048576,7,1)</f>
        <v>6.4817999999999998</v>
      </c>
      <c r="O10" s="3">
        <f ca="1">VLOOKUP(O$3,dados_bbg!$7:$1048576,7,1)</f>
        <v>6.4614000000000003</v>
      </c>
      <c r="P10" s="3">
        <f ca="1">VLOOKUP(P$3,dados_bbg!$7:$1048576,7,1)</f>
        <v>6.5271999999999997</v>
      </c>
      <c r="Q10" s="3">
        <f ca="1">VLOOKUP(Q$3,dados_bbg!$7:$1048576,7,1)</f>
        <v>6.8940999999999999</v>
      </c>
      <c r="R10" s="3">
        <f ca="1">VLOOKUP(R$3,dados_bbg!$7:$1048576,7,1)</f>
        <v>7.1616999999999997</v>
      </c>
    </row>
    <row r="11" spans="2:18" ht="16.149999999999999" customHeight="1" x14ac:dyDescent="0.25">
      <c r="B11" s="7" t="s">
        <v>45</v>
      </c>
      <c r="C11" s="8"/>
      <c r="D11" s="9"/>
      <c r="E11" s="9"/>
      <c r="F11" s="9"/>
      <c r="G11" s="9"/>
      <c r="H11" s="9"/>
      <c r="I11" s="9"/>
      <c r="M11" s="3"/>
      <c r="N11" s="3"/>
      <c r="O11" s="3"/>
      <c r="P11" s="3"/>
      <c r="Q11" s="3"/>
      <c r="R11" s="3"/>
    </row>
    <row r="12" spans="2:18" ht="16.149999999999999" customHeight="1" x14ac:dyDescent="0.25">
      <c r="B12" s="10"/>
      <c r="C12" s="10" t="s">
        <v>18</v>
      </c>
      <c r="D12" s="16">
        <f ca="1">M12%</f>
        <v>1.3420000000000001E-2</v>
      </c>
      <c r="E12" s="36">
        <f t="shared" ref="E12:I16" ca="1" si="2">IF(ISERR($M12-N12),"-",$M12-N12)*100</f>
        <v>-0.8999999999999897</v>
      </c>
      <c r="F12" s="36">
        <f t="shared" ca="1" si="2"/>
        <v>11.800000000000011</v>
      </c>
      <c r="G12" s="36">
        <f t="shared" ca="1" si="2"/>
        <v>42.6</v>
      </c>
      <c r="H12" s="36">
        <f t="shared" ca="1" si="2"/>
        <v>58.900000000000006</v>
      </c>
      <c r="I12" s="36">
        <f t="shared" ca="1" si="2"/>
        <v>-13.099999999999978</v>
      </c>
      <c r="M12" s="3">
        <f ca="1">VLOOKUP(M$3,dados_bbg!$7:$1048576,8,1)</f>
        <v>1.3420000000000001</v>
      </c>
      <c r="N12" s="3">
        <f ca="1">VLOOKUP(N$3,dados_bbg!$7:$1048576,8,1)</f>
        <v>1.351</v>
      </c>
      <c r="O12" s="3">
        <f ca="1">VLOOKUP(O$3,dados_bbg!$7:$1048576,8,1)</f>
        <v>1.224</v>
      </c>
      <c r="P12" s="3">
        <f ca="1">VLOOKUP(P$3,dados_bbg!$7:$1048576,8,1)</f>
        <v>0.91600000000000004</v>
      </c>
      <c r="Q12" s="3">
        <f ca="1">VLOOKUP(Q$3,dados_bbg!$7:$1048576,8,1)</f>
        <v>0.753</v>
      </c>
      <c r="R12" s="3">
        <f ca="1">VLOOKUP(R$3,dados_bbg!$7:$1048576,8,1)</f>
        <v>1.4729999999999999</v>
      </c>
    </row>
    <row r="13" spans="2:18" ht="16.149999999999999" customHeight="1" x14ac:dyDescent="0.25">
      <c r="B13" s="12"/>
      <c r="C13" s="12" t="s">
        <v>19</v>
      </c>
      <c r="D13" s="17">
        <f ca="1">M13%</f>
        <v>8.4700000000000011E-2</v>
      </c>
      <c r="E13" s="37">
        <f t="shared" ca="1" si="2"/>
        <v>2.000000000000135</v>
      </c>
      <c r="F13" s="37">
        <f t="shared" ca="1" si="2"/>
        <v>66.000000000000014</v>
      </c>
      <c r="G13" s="37">
        <f t="shared" ca="1" si="2"/>
        <v>428</v>
      </c>
      <c r="H13" s="37">
        <f t="shared" ca="1" si="2"/>
        <v>436.00000000000006</v>
      </c>
      <c r="I13" s="37">
        <f t="shared" ca="1" si="2"/>
        <v>181.00000000000006</v>
      </c>
      <c r="M13" s="3">
        <f ca="1">VLOOKUP(M$3-1,dados_bbg!$7:$1048576,9,1)</f>
        <v>8.4700000000000006</v>
      </c>
      <c r="N13" s="3">
        <f ca="1">VLOOKUP(N$3-1,dados_bbg!$7:$1048576,9,1)</f>
        <v>8.4499999999999993</v>
      </c>
      <c r="O13" s="3">
        <f ca="1">VLOOKUP(O$3,dados_bbg!$7:$1048576,9,1)</f>
        <v>7.8100000000000005</v>
      </c>
      <c r="P13" s="3">
        <f ca="1">VLOOKUP(P$3,dados_bbg!$7:$1048576,9,1)</f>
        <v>4.1900000000000004</v>
      </c>
      <c r="Q13" s="3">
        <f ca="1">VLOOKUP(Q$3,dados_bbg!$7:$1048576,9,1)</f>
        <v>4.1100000000000003</v>
      </c>
      <c r="R13" s="3">
        <f ca="1">VLOOKUP(R$3,dados_bbg!$7:$1048576,9,1)</f>
        <v>6.66</v>
      </c>
    </row>
    <row r="14" spans="2:18" ht="16.149999999999999" customHeight="1" x14ac:dyDescent="0.25">
      <c r="B14" s="10"/>
      <c r="C14" s="10" t="s">
        <v>20</v>
      </c>
      <c r="D14" s="16">
        <f ca="1">M14%</f>
        <v>9.4200000000000006E-2</v>
      </c>
      <c r="E14" s="36">
        <f t="shared" ca="1" si="2"/>
        <v>0.99999999999997868</v>
      </c>
      <c r="F14" s="36">
        <f t="shared" ca="1" si="2"/>
        <v>72.000000000000057</v>
      </c>
      <c r="G14" s="36">
        <f t="shared" ca="1" si="2"/>
        <v>378</v>
      </c>
      <c r="H14" s="36">
        <f t="shared" ca="1" si="2"/>
        <v>343.99999999999994</v>
      </c>
      <c r="I14" s="36">
        <f t="shared" ca="1" si="2"/>
        <v>228.00000000000003</v>
      </c>
      <c r="M14" s="3">
        <f ca="1">VLOOKUP(M$3-1,dados_bbg!$7:$1048576,10,1)</f>
        <v>9.42</v>
      </c>
      <c r="N14" s="3">
        <f ca="1">VLOOKUP(N$3-1,dados_bbg!$7:$1048576,10,1)</f>
        <v>9.41</v>
      </c>
      <c r="O14" s="3">
        <f ca="1">VLOOKUP(O$3,dados_bbg!$7:$1048576,10,1)</f>
        <v>8.6999999999999993</v>
      </c>
      <c r="P14" s="3">
        <f ca="1">VLOOKUP(P$3,dados_bbg!$7:$1048576,10,1)</f>
        <v>5.64</v>
      </c>
      <c r="Q14" s="3">
        <f ca="1">VLOOKUP(Q$3,dados_bbg!$7:$1048576,10,1)</f>
        <v>5.98</v>
      </c>
      <c r="R14" s="3">
        <f ca="1">VLOOKUP(R$3,dados_bbg!$7:$1048576,10,1)</f>
        <v>7.14</v>
      </c>
    </row>
    <row r="15" spans="2:18" ht="16.149999999999999" customHeight="1" x14ac:dyDescent="0.25">
      <c r="B15" s="12"/>
      <c r="C15" s="12" t="s">
        <v>21</v>
      </c>
      <c r="D15" s="24">
        <f ca="1">M15%</f>
        <v>3.6143999999999996E-2</v>
      </c>
      <c r="E15" s="37">
        <f t="shared" ca="1" si="2"/>
        <v>-4.0500000000000203</v>
      </c>
      <c r="F15" s="37">
        <f t="shared" ca="1" si="2"/>
        <v>59.91</v>
      </c>
      <c r="G15" s="37">
        <f t="shared" ca="1" si="2"/>
        <v>289.44</v>
      </c>
      <c r="H15" s="37">
        <f t="shared" ca="1" si="2"/>
        <v>310.44</v>
      </c>
      <c r="I15" s="37">
        <f t="shared" ca="1" si="2"/>
        <v>84.969999999999985</v>
      </c>
      <c r="M15" s="3">
        <f ca="1">VLOOKUP(M$3-1,dados_bbg!$7:$1048576,11,1)</f>
        <v>3.6143999999999998</v>
      </c>
      <c r="N15" s="3">
        <f ca="1">VLOOKUP(N$3-1,dados_bbg!$7:$1048576,11,1)</f>
        <v>3.6549</v>
      </c>
      <c r="O15" s="3">
        <f ca="1">VLOOKUP(O$3,dados_bbg!$7:$1048576,11,1)</f>
        <v>3.0152999999999999</v>
      </c>
      <c r="P15" s="3">
        <f ca="1">VLOOKUP(P$3,dados_bbg!$7:$1048576,11,1)</f>
        <v>0.72</v>
      </c>
      <c r="Q15" s="3">
        <f ca="1">VLOOKUP(Q$3,dados_bbg!$7:$1048576,11,1)</f>
        <v>0.51</v>
      </c>
      <c r="R15" s="3">
        <f ca="1">VLOOKUP(R$3,dados_bbg!$7:$1048576,11,1)</f>
        <v>2.7646999999999999</v>
      </c>
    </row>
    <row r="16" spans="2:18" ht="16.149999999999999" customHeight="1" x14ac:dyDescent="0.25">
      <c r="B16" s="10"/>
      <c r="C16" s="10" t="s">
        <v>22</v>
      </c>
      <c r="D16" s="25">
        <f ca="1">M16%</f>
        <v>4.5999999999999999E-2</v>
      </c>
      <c r="E16" s="36">
        <f t="shared" ca="1" si="2"/>
        <v>1.9499999999999851</v>
      </c>
      <c r="F16" s="36">
        <f t="shared" ca="1" si="2"/>
        <v>27.519999999999989</v>
      </c>
      <c r="G16" s="36">
        <f t="shared" ca="1" si="2"/>
        <v>138.99999999999997</v>
      </c>
      <c r="H16" s="36">
        <f t="shared" ca="1" si="2"/>
        <v>111.99999999999997</v>
      </c>
      <c r="I16" s="36">
        <f t="shared" ca="1" si="2"/>
        <v>103.23999999999995</v>
      </c>
      <c r="M16" s="3">
        <f ca="1">VLOOKUP(M$3-1,dados_bbg!$7:$1048576,12,1)</f>
        <v>4.5999999999999996</v>
      </c>
      <c r="N16" s="3">
        <f ca="1">VLOOKUP(N$3-1,dados_bbg!$7:$1048576,12,1)</f>
        <v>4.5804999999999998</v>
      </c>
      <c r="O16" s="3">
        <f ca="1">VLOOKUP(O$3,dados_bbg!$7:$1048576,12,1)</f>
        <v>4.3247999999999998</v>
      </c>
      <c r="P16" s="3">
        <f ca="1">VLOOKUP(P$3,dados_bbg!$7:$1048576,12,1)</f>
        <v>3.21</v>
      </c>
      <c r="Q16" s="3">
        <f ca="1">VLOOKUP(Q$3,dados_bbg!$7:$1048576,12,1)</f>
        <v>3.48</v>
      </c>
      <c r="R16" s="3">
        <f ca="1">VLOOKUP(R$3,dados_bbg!$7:$1048576,12,1)</f>
        <v>3.5676000000000001</v>
      </c>
    </row>
    <row r="17" spans="2:18" ht="16.149999999999999" customHeight="1" x14ac:dyDescent="0.25">
      <c r="B17" s="7" t="s">
        <v>46</v>
      </c>
      <c r="C17" s="8"/>
      <c r="D17" s="9"/>
      <c r="E17" s="9"/>
      <c r="F17" s="9"/>
      <c r="G17" s="9"/>
      <c r="H17" s="9"/>
      <c r="I17" s="9"/>
      <c r="M17" s="3"/>
      <c r="N17" s="3"/>
      <c r="O17" s="3"/>
      <c r="P17" s="3"/>
      <c r="Q17" s="3"/>
      <c r="R17" s="3"/>
    </row>
    <row r="18" spans="2:18" ht="16.149999999999999" customHeight="1" x14ac:dyDescent="0.25">
      <c r="B18" s="108" t="s">
        <v>23</v>
      </c>
      <c r="C18" s="108"/>
      <c r="D18" s="22">
        <f ca="1">M18</f>
        <v>68.510000000000005</v>
      </c>
      <c r="E18" s="11">
        <f t="shared" ref="E18:I19" ca="1" si="3">IF(ISERR(LN($M18)-LN(N18)),"-",LN($M18)-LN(N18))</f>
        <v>1.6038010208893283E-2</v>
      </c>
      <c r="F18" s="11">
        <f t="shared" ca="1" si="3"/>
        <v>-6.6625453058170692E-2</v>
      </c>
      <c r="G18" s="11">
        <f t="shared" ca="1" si="3"/>
        <v>0.35557039747195907</v>
      </c>
      <c r="H18" s="11">
        <f t="shared" ca="1" si="3"/>
        <v>0.41367268752581943</v>
      </c>
      <c r="I18" s="11">
        <f t="shared" ca="1" si="3"/>
        <v>0.29378247935525525</v>
      </c>
      <c r="M18" s="3">
        <f ca="1">VLOOKUP(M$3,dados_bbg!$7:$1048576,13,1)</f>
        <v>68.510000000000005</v>
      </c>
      <c r="N18" s="3">
        <f ca="1">VLOOKUP(N$3,dados_bbg!$7:$1048576,13,1)</f>
        <v>67.42</v>
      </c>
      <c r="O18" s="3">
        <f ca="1">VLOOKUP(O$3,dados_bbg!$7:$1048576,13,1)</f>
        <v>73.23</v>
      </c>
      <c r="P18" s="3">
        <f ca="1">VLOOKUP(P$3,dados_bbg!$7:$1048576,13,1)</f>
        <v>48.01</v>
      </c>
      <c r="Q18" s="3">
        <f ca="1">VLOOKUP(Q$3,dados_bbg!$7:$1048576,13,1)</f>
        <v>45.3</v>
      </c>
      <c r="R18" s="3">
        <f ca="1">VLOOKUP(R$3,dados_bbg!$7:$1048576,13,1)</f>
        <v>51.07</v>
      </c>
    </row>
    <row r="19" spans="2:18" ht="16.149999999999999" customHeight="1" thickBot="1" x14ac:dyDescent="0.3">
      <c r="B19" s="109" t="s">
        <v>24</v>
      </c>
      <c r="C19" s="109"/>
      <c r="D19" s="35">
        <f ca="1">M19</f>
        <v>1794.53</v>
      </c>
      <c r="E19" s="18">
        <f t="shared" ca="1" si="3"/>
        <v>1.1709080892616797E-3</v>
      </c>
      <c r="F19" s="18">
        <f t="shared" ca="1" si="3"/>
        <v>-1.0895937897617003E-2</v>
      </c>
      <c r="G19" s="18">
        <f t="shared" ca="1" si="3"/>
        <v>-5.624720632791913E-2</v>
      </c>
      <c r="H19" s="18">
        <f t="shared" ca="1" si="3"/>
        <v>-7.2538483325459424E-2</v>
      </c>
      <c r="I19" s="18">
        <f t="shared" ca="1" si="3"/>
        <v>0.15113772016198723</v>
      </c>
      <c r="M19" s="3">
        <f ca="1">VLOOKUP(M$3,dados_bbg!$7:$1048576,14,1)</f>
        <v>1794.53</v>
      </c>
      <c r="N19" s="3">
        <f ca="1">VLOOKUP(N$3,dados_bbg!$7:$1048576,14,1)</f>
        <v>1792.43</v>
      </c>
      <c r="O19" s="3">
        <f ca="1">VLOOKUP(O$3,dados_bbg!$7:$1048576,14,1)</f>
        <v>1814.19</v>
      </c>
      <c r="P19" s="3">
        <f ca="1">VLOOKUP(P$3,dados_bbg!$7:$1048576,14,1)</f>
        <v>1898.36</v>
      </c>
      <c r="Q19" s="3">
        <f ca="1">VLOOKUP(Q$3,dados_bbg!$7:$1048576,14,1)</f>
        <v>1929.54</v>
      </c>
      <c r="R19" s="3">
        <f ca="1">VLOOKUP(R$3,dados_bbg!$7:$1048576,14,1)</f>
        <v>1542.81</v>
      </c>
    </row>
    <row r="22" spans="2:18" ht="16.149999999999999" customHeight="1" thickBot="1" x14ac:dyDescent="0.3"/>
    <row r="23" spans="2:18" ht="16.149999999999999" customHeight="1" thickBot="1" x14ac:dyDescent="0.3">
      <c r="B23" s="4"/>
      <c r="C23" s="5"/>
      <c r="D23" s="6" t="s">
        <v>50</v>
      </c>
      <c r="E23" s="6" t="s">
        <v>49</v>
      </c>
      <c r="F23" s="6" t="s">
        <v>51</v>
      </c>
      <c r="G23" s="6" t="s">
        <v>52</v>
      </c>
      <c r="H23" s="6" t="s">
        <v>53</v>
      </c>
      <c r="I23" s="6" t="s">
        <v>54</v>
      </c>
    </row>
    <row r="24" spans="2:18" ht="16.149999999999999" customHeight="1" x14ac:dyDescent="0.25">
      <c r="B24" s="7" t="s">
        <v>43</v>
      </c>
      <c r="C24" s="8"/>
      <c r="D24" s="9"/>
      <c r="E24" s="9"/>
      <c r="F24" s="9"/>
      <c r="G24" s="9"/>
      <c r="H24" s="9"/>
      <c r="I24" s="9"/>
    </row>
    <row r="25" spans="2:18" ht="16.149999999999999" customHeight="1" x14ac:dyDescent="0.25">
      <c r="B25" s="10"/>
      <c r="C25" s="10" t="s">
        <v>13</v>
      </c>
      <c r="D25" s="15">
        <f t="shared" ref="D25:I25" ca="1" si="4">D4</f>
        <v>4480</v>
      </c>
      <c r="E25" s="11">
        <f t="shared" ca="1" si="4"/>
        <v>3.0179422671370304E-3</v>
      </c>
      <c r="F25" s="11">
        <f t="shared" ca="1" si="4"/>
        <v>2.0407721042767335E-2</v>
      </c>
      <c r="G25" s="11">
        <f t="shared" ca="1" si="4"/>
        <v>0.18328183914607266</v>
      </c>
      <c r="H25" s="11">
        <f t="shared" ca="1" si="4"/>
        <v>0.26400623676649637</v>
      </c>
      <c r="I25" s="11" t="str">
        <f t="shared" ca="1" si="4"/>
        <v>-</v>
      </c>
    </row>
    <row r="26" spans="2:18" ht="16.149999999999999" customHeight="1" x14ac:dyDescent="0.25">
      <c r="B26" s="12"/>
      <c r="C26" s="12" t="s">
        <v>59</v>
      </c>
      <c r="D26" s="13">
        <f t="shared" ref="D26:I26" ca="1" si="5">D5</f>
        <v>4172.62</v>
      </c>
      <c r="E26" s="14">
        <f t="shared" ca="1" si="5"/>
        <v>6.5927561186285288E-4</v>
      </c>
      <c r="F26" s="14">
        <f t="shared" ca="1" si="5"/>
        <v>2.0170329613899085E-2</v>
      </c>
      <c r="G26" s="14">
        <f t="shared" ca="1" si="5"/>
        <v>0.16085314679706286</v>
      </c>
      <c r="H26" s="14">
        <f t="shared" ca="1" si="5"/>
        <v>0.22525956833134231</v>
      </c>
      <c r="I26" s="14">
        <f t="shared" ca="1" si="5"/>
        <v>0.21349193536148903</v>
      </c>
    </row>
    <row r="27" spans="2:18" ht="16.149999999999999" customHeight="1" x14ac:dyDescent="0.25">
      <c r="B27" s="10"/>
      <c r="C27" s="10" t="s">
        <v>14</v>
      </c>
      <c r="D27" s="15">
        <f t="shared" ref="D27:I27" ca="1" si="6">D6</f>
        <v>118724</v>
      </c>
      <c r="E27" s="11">
        <f t="shared" ca="1" si="6"/>
        <v>0</v>
      </c>
      <c r="F27" s="11">
        <f t="shared" ca="1" si="6"/>
        <v>-2.5585451824870376E-2</v>
      </c>
      <c r="G27" s="11">
        <f t="shared" ca="1" si="6"/>
        <v>-2.4665489082149605E-3</v>
      </c>
      <c r="H27" s="11">
        <f t="shared" ca="1" si="6"/>
        <v>0.16541464897539448</v>
      </c>
      <c r="I27" s="11">
        <f t="shared" ca="1" si="6"/>
        <v>0.19924711661895778</v>
      </c>
    </row>
    <row r="28" spans="2:18" ht="16.149999999999999" customHeight="1" x14ac:dyDescent="0.25">
      <c r="B28" s="7" t="s">
        <v>44</v>
      </c>
      <c r="C28" s="8"/>
      <c r="D28" s="9"/>
      <c r="E28" s="9"/>
      <c r="F28" s="9"/>
      <c r="G28" s="9"/>
      <c r="H28" s="9"/>
      <c r="I28" s="9"/>
    </row>
    <row r="29" spans="2:18" ht="16.149999999999999" customHeight="1" x14ac:dyDescent="0.25">
      <c r="B29" s="10"/>
      <c r="C29" s="10" t="s">
        <v>15</v>
      </c>
      <c r="D29" s="22">
        <f t="shared" ref="D29:I29" ca="1" si="7">D8</f>
        <v>1.1758999999999999</v>
      </c>
      <c r="E29" s="11">
        <f t="shared" ca="1" si="7"/>
        <v>5.9546596970247445E-4</v>
      </c>
      <c r="F29" s="11">
        <f t="shared" ca="1" si="7"/>
        <v>-9.3953037802980421E-3</v>
      </c>
      <c r="G29" s="11">
        <f t="shared" ca="1" si="7"/>
        <v>-3.8127663075052665E-2</v>
      </c>
      <c r="H29" s="11">
        <f t="shared" ca="1" si="7"/>
        <v>-5.3432975608990185E-3</v>
      </c>
      <c r="I29" s="11">
        <f t="shared" ca="1" si="7"/>
        <v>5.8575103479003007E-2</v>
      </c>
    </row>
    <row r="30" spans="2:18" ht="16.149999999999999" customHeight="1" x14ac:dyDescent="0.25">
      <c r="B30" s="12"/>
      <c r="C30" s="12" t="s">
        <v>16</v>
      </c>
      <c r="D30" s="23">
        <f t="shared" ref="D30:I30" ca="1" si="8">D9</f>
        <v>5.2572000000000001</v>
      </c>
      <c r="E30" s="14">
        <f t="shared" ca="1" si="8"/>
        <v>0</v>
      </c>
      <c r="F30" s="14">
        <f t="shared" ca="1" si="8"/>
        <v>8.65409303988951E-3</v>
      </c>
      <c r="G30" s="14">
        <f t="shared" ca="1" si="8"/>
        <v>1.1228443189828186E-2</v>
      </c>
      <c r="H30" s="14">
        <f t="shared" ca="1" si="8"/>
        <v>-5.7742626898883431E-2</v>
      </c>
      <c r="I30" s="14">
        <f t="shared" ca="1" si="8"/>
        <v>0.24120010060529307</v>
      </c>
    </row>
    <row r="31" spans="2:18" ht="16.149999999999999" customHeight="1" x14ac:dyDescent="0.25">
      <c r="B31" s="10"/>
      <c r="C31" s="10" t="s">
        <v>17</v>
      </c>
      <c r="D31" s="22">
        <f t="shared" ref="D31:I31" ca="1" si="9">D10</f>
        <v>6.4787999999999997</v>
      </c>
      <c r="E31" s="11">
        <f t="shared" ca="1" si="9"/>
        <v>-4.6294153875248156E-4</v>
      </c>
      <c r="F31" s="11">
        <f t="shared" ca="1" si="9"/>
        <v>2.6892954493513699E-3</v>
      </c>
      <c r="G31" s="11">
        <f t="shared" ca="1" si="9"/>
        <v>-7.4427531023486537E-3</v>
      </c>
      <c r="H31" s="11">
        <f t="shared" ca="1" si="9"/>
        <v>-6.2130665326352918E-2</v>
      </c>
      <c r="I31" s="11">
        <f t="shared" ca="1" si="9"/>
        <v>-0.1002120749279658</v>
      </c>
    </row>
    <row r="32" spans="2:18" ht="16.149999999999999" customHeight="1" x14ac:dyDescent="0.25">
      <c r="B32" s="7" t="s">
        <v>45</v>
      </c>
      <c r="C32" s="8"/>
      <c r="D32" s="9"/>
      <c r="E32" s="9"/>
      <c r="F32" s="9"/>
      <c r="G32" s="9"/>
      <c r="H32" s="9"/>
      <c r="I32" s="9"/>
    </row>
    <row r="33" spans="2:11" ht="16.149999999999999" customHeight="1" x14ac:dyDescent="0.25">
      <c r="B33" s="10"/>
      <c r="C33" s="10" t="s">
        <v>18</v>
      </c>
      <c r="D33" s="16">
        <f ca="1">D12</f>
        <v>1.3420000000000001E-2</v>
      </c>
      <c r="E33" s="26" t="str">
        <f t="shared" ref="E33:I36" ca="1" si="10">CONCATENATE(ROUND(E12,0),$K$33)</f>
        <v>-1 bps</v>
      </c>
      <c r="F33" s="26" t="str">
        <f t="shared" ca="1" si="10"/>
        <v>12 bps</v>
      </c>
      <c r="G33" s="26" t="str">
        <f t="shared" ca="1" si="10"/>
        <v>43 bps</v>
      </c>
      <c r="H33" s="26" t="str">
        <f t="shared" ca="1" si="10"/>
        <v>59 bps</v>
      </c>
      <c r="I33" s="26" t="str">
        <f t="shared" ca="1" si="10"/>
        <v>-13 bps</v>
      </c>
      <c r="K33" s="2" t="s">
        <v>48</v>
      </c>
    </row>
    <row r="34" spans="2:11" ht="16.149999999999999" customHeight="1" x14ac:dyDescent="0.25">
      <c r="B34" s="12"/>
      <c r="C34" s="12" t="s">
        <v>19</v>
      </c>
      <c r="D34" s="17">
        <f ca="1">D13</f>
        <v>8.4700000000000011E-2</v>
      </c>
      <c r="E34" s="27" t="str">
        <f t="shared" ca="1" si="10"/>
        <v>2 bps</v>
      </c>
      <c r="F34" s="27" t="str">
        <f t="shared" ca="1" si="10"/>
        <v>66 bps</v>
      </c>
      <c r="G34" s="27" t="str">
        <f t="shared" ca="1" si="10"/>
        <v>428 bps</v>
      </c>
      <c r="H34" s="27" t="str">
        <f t="shared" ca="1" si="10"/>
        <v>436 bps</v>
      </c>
      <c r="I34" s="27" t="str">
        <f t="shared" ca="1" si="10"/>
        <v>181 bps</v>
      </c>
    </row>
    <row r="35" spans="2:11" ht="16.149999999999999" customHeight="1" x14ac:dyDescent="0.25">
      <c r="B35" s="10"/>
      <c r="C35" s="10" t="s">
        <v>20</v>
      </c>
      <c r="D35" s="16">
        <f ca="1">D14</f>
        <v>9.4200000000000006E-2</v>
      </c>
      <c r="E35" s="26" t="str">
        <f t="shared" ca="1" si="10"/>
        <v>1 bps</v>
      </c>
      <c r="F35" s="26" t="str">
        <f t="shared" ca="1" si="10"/>
        <v>72 bps</v>
      </c>
      <c r="G35" s="26" t="str">
        <f t="shared" ca="1" si="10"/>
        <v>378 bps</v>
      </c>
      <c r="H35" s="26" t="str">
        <f t="shared" ca="1" si="10"/>
        <v>344 bps</v>
      </c>
      <c r="I35" s="26" t="str">
        <f t="shared" ca="1" si="10"/>
        <v>228 bps</v>
      </c>
    </row>
    <row r="36" spans="2:11" ht="16.149999999999999" customHeight="1" x14ac:dyDescent="0.25">
      <c r="B36" s="12"/>
      <c r="C36" s="12" t="s">
        <v>21</v>
      </c>
      <c r="D36" s="24">
        <f ca="1">D15</f>
        <v>3.6143999999999996E-2</v>
      </c>
      <c r="E36" s="27" t="str">
        <f t="shared" ca="1" si="10"/>
        <v>-4 bps</v>
      </c>
      <c r="F36" s="27" t="str">
        <f t="shared" ca="1" si="10"/>
        <v>60 bps</v>
      </c>
      <c r="G36" s="27" t="str">
        <f t="shared" ca="1" si="10"/>
        <v>289 bps</v>
      </c>
      <c r="H36" s="27" t="str">
        <f t="shared" ca="1" si="10"/>
        <v>310 bps</v>
      </c>
      <c r="I36" s="27" t="str">
        <f t="shared" ca="1" si="10"/>
        <v>85 bps</v>
      </c>
    </row>
    <row r="37" spans="2:11" ht="16.149999999999999" customHeight="1" x14ac:dyDescent="0.25">
      <c r="B37" s="10"/>
      <c r="C37" s="10" t="s">
        <v>22</v>
      </c>
      <c r="D37" s="25">
        <f ca="1">D16</f>
        <v>4.5999999999999999E-2</v>
      </c>
      <c r="E37" s="26" t="str">
        <f ca="1">CONCATENATE(ROUND(E16,0),$K$33)</f>
        <v>2 bps</v>
      </c>
      <c r="F37" s="26" t="str">
        <f ca="1">CONCATENATE(ROUND(F16,0),$K$33)</f>
        <v>28 bps</v>
      </c>
      <c r="G37" s="26" t="str">
        <f ca="1">CONCATENATE(ROUND(G16,0),$K$33)</f>
        <v>139 bps</v>
      </c>
      <c r="H37" s="26" t="str">
        <f ca="1">CONCATENATE(ROUND(H16,0),$K$33)</f>
        <v>112 bps</v>
      </c>
      <c r="I37" s="26" t="s">
        <v>47</v>
      </c>
    </row>
    <row r="38" spans="2:11" ht="16.149999999999999" customHeight="1" x14ac:dyDescent="0.25">
      <c r="B38" s="7" t="s">
        <v>46</v>
      </c>
      <c r="C38" s="8"/>
      <c r="D38" s="9"/>
      <c r="E38" s="9"/>
      <c r="F38" s="9"/>
      <c r="G38" s="9"/>
      <c r="H38" s="9"/>
      <c r="I38" s="9"/>
    </row>
    <row r="39" spans="2:11" ht="16.149999999999999" customHeight="1" x14ac:dyDescent="0.25">
      <c r="B39" s="108" t="s">
        <v>23</v>
      </c>
      <c r="C39" s="108"/>
      <c r="D39" s="22">
        <f t="shared" ref="D39:I39" ca="1" si="11">D18</f>
        <v>68.510000000000005</v>
      </c>
      <c r="E39" s="11">
        <f t="shared" ca="1" si="11"/>
        <v>1.6038010208893283E-2</v>
      </c>
      <c r="F39" s="11">
        <f t="shared" ca="1" si="11"/>
        <v>-6.6625453058170692E-2</v>
      </c>
      <c r="G39" s="11">
        <f t="shared" ca="1" si="11"/>
        <v>0.35557039747195907</v>
      </c>
      <c r="H39" s="11">
        <f t="shared" ca="1" si="11"/>
        <v>0.41367268752581943</v>
      </c>
      <c r="I39" s="11">
        <f t="shared" ca="1" si="11"/>
        <v>0.29378247935525525</v>
      </c>
    </row>
    <row r="40" spans="2:11" ht="16.149999999999999" customHeight="1" thickBot="1" x14ac:dyDescent="0.3">
      <c r="B40" s="109" t="s">
        <v>24</v>
      </c>
      <c r="C40" s="109"/>
      <c r="D40" s="35">
        <f t="shared" ref="D40:I40" ca="1" si="12">D19</f>
        <v>1794.53</v>
      </c>
      <c r="E40" s="18">
        <f t="shared" ca="1" si="12"/>
        <v>1.1709080892616797E-3</v>
      </c>
      <c r="F40" s="18">
        <f t="shared" ca="1" si="12"/>
        <v>-1.0895937897617003E-2</v>
      </c>
      <c r="G40" s="18">
        <f t="shared" ca="1" si="12"/>
        <v>-5.624720632791913E-2</v>
      </c>
      <c r="H40" s="18">
        <f t="shared" ca="1" si="12"/>
        <v>-7.2538483325459424E-2</v>
      </c>
      <c r="I40" s="18">
        <f t="shared" ca="1" si="12"/>
        <v>0.15113772016198723</v>
      </c>
    </row>
  </sheetData>
  <mergeCells count="4">
    <mergeCell ref="B18:C18"/>
    <mergeCell ref="B19:C19"/>
    <mergeCell ref="B39:C39"/>
    <mergeCell ref="B40:C4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665D0-6A46-4312-B880-BDA794500EFA}">
  <sheetPr>
    <tabColor rgb="FF175367"/>
  </sheetPr>
  <dimension ref="A1:AB35"/>
  <sheetViews>
    <sheetView showGridLines="0" tabSelected="1" zoomScaleNormal="100" workbookViewId="0">
      <selection activeCell="U7" sqref="U7"/>
    </sheetView>
  </sheetViews>
  <sheetFormatPr defaultColWidth="7.7109375" defaultRowHeight="15" x14ac:dyDescent="0.25"/>
  <cols>
    <col min="1" max="1" width="2.140625" style="101" customWidth="1"/>
    <col min="2" max="2" width="12.7109375" style="101" customWidth="1"/>
    <col min="3" max="3" width="2.42578125" customWidth="1"/>
    <col min="4" max="4" width="3.28515625" customWidth="1"/>
    <col min="5" max="5" width="12.28515625" customWidth="1"/>
    <col min="6" max="6" width="8.7109375" customWidth="1"/>
    <col min="7" max="10" width="9.28515625" customWidth="1"/>
    <col min="11" max="11" width="2.42578125" customWidth="1"/>
    <col min="12" max="12" width="3.28515625" style="55" customWidth="1"/>
    <col min="13" max="13" width="12.5703125" bestFit="1" customWidth="1"/>
    <col min="14" max="14" width="8.7109375" customWidth="1"/>
    <col min="15" max="18" width="9.28515625" customWidth="1"/>
    <col min="19" max="19" width="3.7109375" customWidth="1"/>
    <col min="21" max="21" width="10.28515625" customWidth="1"/>
    <col min="22" max="23" width="9.5703125" bestFit="1" customWidth="1"/>
    <col min="24" max="24" width="9.5703125" customWidth="1"/>
    <col min="25" max="26" width="9.5703125" bestFit="1" customWidth="1"/>
  </cols>
  <sheetData>
    <row r="1" spans="1:20" ht="8.25" customHeight="1" thickBot="1" x14ac:dyDescent="0.3"/>
    <row r="2" spans="1:20" ht="18" customHeight="1" thickBot="1" x14ac:dyDescent="0.3">
      <c r="B2" s="102" t="s">
        <v>88</v>
      </c>
      <c r="D2" s="104"/>
      <c r="E2" s="110" t="s">
        <v>87</v>
      </c>
      <c r="F2" s="110"/>
      <c r="G2" s="104"/>
      <c r="H2" s="110" t="s">
        <v>79</v>
      </c>
      <c r="I2" s="110"/>
      <c r="J2" s="106"/>
    </row>
    <row r="3" spans="1:20" ht="18" customHeight="1" thickBot="1" x14ac:dyDescent="0.3">
      <c r="A3" s="51"/>
      <c r="B3" s="103">
        <v>0.33333333333333331</v>
      </c>
      <c r="D3" s="105" t="str" cm="1">
        <f t="array" aca="1" ref="D3" ca="1">_xlfn.IFS(F3="seg", "2ª",F3="ter","3ª",F3="qua","4ª",F3="qui","5ª",F3="sex","6ª",F3="sáb","6ª",F3="dom","6ª")</f>
        <v>5ª</v>
      </c>
      <c r="E3" s="99">
        <f ca="1">H3-1</f>
        <v>44434</v>
      </c>
      <c r="F3" s="100" t="str">
        <f ca="1">TEXT(E3,"[$-pt-BR]ddd")</f>
        <v>qui</v>
      </c>
      <c r="G3" s="104"/>
      <c r="H3" s="99">
        <f ca="1">TODAY()</f>
        <v>44435</v>
      </c>
      <c r="I3" s="99" t="str">
        <f ca="1">TEXT(H3,"[$-pt-BR]ddd")</f>
        <v>sex</v>
      </c>
      <c r="J3" s="107"/>
      <c r="K3" s="51"/>
      <c r="L3" s="53"/>
      <c r="M3" s="51"/>
      <c r="N3" s="51"/>
      <c r="O3" s="51"/>
      <c r="P3" s="51"/>
      <c r="Q3" s="51"/>
      <c r="R3" s="51"/>
      <c r="S3" s="51"/>
      <c r="T3" s="51"/>
    </row>
    <row r="4" spans="1:20" ht="15.75" thickBot="1" x14ac:dyDescent="0.3">
      <c r="A4" s="51"/>
      <c r="B4" s="51"/>
      <c r="C4" s="52"/>
      <c r="D4" s="98"/>
      <c r="E4" s="98"/>
      <c r="F4" s="98"/>
      <c r="G4" s="98"/>
      <c r="H4" s="98"/>
      <c r="I4" s="98"/>
      <c r="J4" s="98"/>
      <c r="K4" s="52"/>
      <c r="L4" s="54"/>
      <c r="M4" s="52"/>
      <c r="N4" s="52"/>
      <c r="O4" s="52"/>
      <c r="P4" s="52"/>
      <c r="Q4" s="52"/>
      <c r="R4" s="52"/>
      <c r="S4" s="52"/>
      <c r="T4" s="51"/>
    </row>
    <row r="5" spans="1:20" ht="15.75" customHeight="1" thickBot="1" x14ac:dyDescent="0.3">
      <c r="A5" s="51"/>
      <c r="B5" s="51"/>
      <c r="C5" s="52"/>
      <c r="D5" s="116">
        <f>B3</f>
        <v>0.33333333333333331</v>
      </c>
      <c r="E5" s="116"/>
      <c r="F5" s="82" t="s">
        <v>60</v>
      </c>
      <c r="G5" s="82" t="s">
        <v>79</v>
      </c>
      <c r="H5" s="82" t="str">
        <f ca="1">_xlfn.CONCAT(D3,"-Feira")</f>
        <v>5ª-Feira</v>
      </c>
      <c r="I5" s="82" t="s">
        <v>80</v>
      </c>
      <c r="J5" s="82" t="s">
        <v>81</v>
      </c>
      <c r="K5" s="95"/>
      <c r="L5" s="96"/>
      <c r="M5" s="97"/>
      <c r="N5" s="82" t="s">
        <v>60</v>
      </c>
      <c r="O5" s="82" t="s">
        <v>79</v>
      </c>
      <c r="P5" s="82" t="str">
        <f ca="1">+H5</f>
        <v>5ª-Feira</v>
      </c>
      <c r="Q5" s="82" t="s">
        <v>80</v>
      </c>
      <c r="R5" s="82" t="s">
        <v>81</v>
      </c>
      <c r="S5" s="52"/>
      <c r="T5" s="51"/>
    </row>
    <row r="6" spans="1:20" ht="15.75" customHeight="1" x14ac:dyDescent="0.25">
      <c r="A6" s="51"/>
      <c r="B6" s="51"/>
      <c r="C6" s="52"/>
      <c r="D6" s="114" t="s">
        <v>86</v>
      </c>
      <c r="E6" s="114"/>
      <c r="F6" s="114"/>
      <c r="G6" s="114"/>
      <c r="H6" s="114"/>
      <c r="I6" s="114"/>
      <c r="J6" s="114"/>
      <c r="K6" s="62"/>
      <c r="L6" s="114" t="s">
        <v>83</v>
      </c>
      <c r="M6" s="114"/>
      <c r="N6" s="114"/>
      <c r="O6" s="114"/>
      <c r="P6" s="114"/>
      <c r="Q6" s="114"/>
      <c r="R6" s="114"/>
      <c r="S6" s="52"/>
      <c r="T6" s="51"/>
    </row>
    <row r="7" spans="1:20" ht="15.75" customHeight="1" x14ac:dyDescent="0.25">
      <c r="A7" s="51"/>
      <c r="B7" s="51"/>
      <c r="C7" s="52"/>
      <c r="D7" s="63"/>
      <c r="E7" s="64" t="s">
        <v>13</v>
      </c>
      <c r="F7" s="65">
        <f ca="1">+V19</f>
        <v>4480</v>
      </c>
      <c r="G7" s="80">
        <f ca="1">+(V19/W19-1)</f>
        <v>3.0225008395836639E-3</v>
      </c>
      <c r="H7" s="80">
        <f ca="1">+(W19/X19-1)</f>
        <v>-5.875937590420377E-3</v>
      </c>
      <c r="I7" s="80">
        <f ca="1">+V19/Y19-1</f>
        <v>2.0617382389793937E-2</v>
      </c>
      <c r="J7" s="80">
        <f ca="1">+V19/Z19-1</f>
        <v>0.20115289228500566</v>
      </c>
      <c r="K7" s="62"/>
      <c r="L7" s="58"/>
      <c r="M7" s="64" t="s">
        <v>61</v>
      </c>
      <c r="N7" s="66">
        <f ca="1">+V28</f>
        <v>1.3420000000000001</v>
      </c>
      <c r="O7" s="67">
        <f ca="1">+V28-W28</f>
        <v>-8.999999999999897E-3</v>
      </c>
      <c r="P7" s="67">
        <f ca="1">+W28-X28</f>
        <v>8.999999999999897E-3</v>
      </c>
      <c r="Q7" s="67">
        <f ca="1">+V28-Y28</f>
        <v>0.1180000000000001</v>
      </c>
      <c r="R7" s="67">
        <f ca="1">+V28-Z28</f>
        <v>0.42600000000000005</v>
      </c>
      <c r="S7" s="52"/>
      <c r="T7" s="51"/>
    </row>
    <row r="8" spans="1:20" ht="15.75" customHeight="1" x14ac:dyDescent="0.25">
      <c r="A8" s="51"/>
      <c r="B8" s="51"/>
      <c r="C8" s="52"/>
      <c r="D8" s="68"/>
      <c r="E8" s="69" t="s">
        <v>59</v>
      </c>
      <c r="F8" s="70">
        <f ca="1">+V20</f>
        <v>4172.62</v>
      </c>
      <c r="G8" s="81">
        <f t="shared" ref="G8:G9" ca="1" si="0">+(V20/W20-1)</f>
        <v>6.5949298179557303E-4</v>
      </c>
      <c r="H8" s="81">
        <f t="shared" ref="H8:H10" ca="1" si="1">+(W20/X20-1)</f>
        <v>-2.6906666156436554E-3</v>
      </c>
      <c r="I8" s="81">
        <f t="shared" ref="I8:I10" ca="1" si="2">+V20/Y20-1</f>
        <v>2.0375125327072974E-2</v>
      </c>
      <c r="J8" s="81">
        <f t="shared" ref="J8:J10" ca="1" si="3">+V20/Z20-1</f>
        <v>0.17451247522968827</v>
      </c>
      <c r="K8" s="62"/>
      <c r="L8" s="56"/>
      <c r="M8" s="69" t="s">
        <v>78</v>
      </c>
      <c r="N8" s="71">
        <f t="shared" ref="N8:N10" ca="1" si="4">+V29</f>
        <v>-0.41299999999999998</v>
      </c>
      <c r="O8" s="72">
        <f t="shared" ref="O8:P8" ca="1" si="5">+V29-W29</f>
        <v>-6.0000000000000053E-3</v>
      </c>
      <c r="P8" s="72">
        <f t="shared" ca="1" si="5"/>
        <v>1.5000000000000013E-2</v>
      </c>
      <c r="Q8" s="72">
        <f t="shared" ref="Q8:Q10" ca="1" si="6">+V29-Y29</f>
        <v>4.8000000000000043E-2</v>
      </c>
      <c r="R8" s="72">
        <f t="shared" ref="R8:R10" ca="1" si="7">+V29-Z29</f>
        <v>0.15599999999999997</v>
      </c>
      <c r="S8" s="52"/>
      <c r="T8" s="51"/>
    </row>
    <row r="9" spans="1:20" ht="15.75" customHeight="1" x14ac:dyDescent="0.25">
      <c r="A9" s="51"/>
      <c r="B9" s="51"/>
      <c r="C9" s="52"/>
      <c r="D9" s="63"/>
      <c r="E9" s="64" t="s">
        <v>63</v>
      </c>
      <c r="F9" s="65">
        <f t="shared" ref="F9" ca="1" si="8">+V21</f>
        <v>25407.89</v>
      </c>
      <c r="G9" s="80">
        <f t="shared" ca="1" si="0"/>
        <v>-3.0689703879760444E-4</v>
      </c>
      <c r="H9" s="80">
        <f t="shared" ca="1" si="1"/>
        <v>-1.0829786778599693E-2</v>
      </c>
      <c r="I9" s="80">
        <f t="shared" ca="1" si="2"/>
        <v>-2.1306550626073006E-2</v>
      </c>
      <c r="J9" s="80">
        <f t="shared" ca="1" si="3"/>
        <v>-6.6954254193637985E-2</v>
      </c>
      <c r="K9" s="62"/>
      <c r="L9" s="58"/>
      <c r="M9" s="64" t="s">
        <v>64</v>
      </c>
      <c r="N9" s="66">
        <f t="shared" ca="1" si="4"/>
        <v>4.7573999999999996</v>
      </c>
      <c r="O9" s="67">
        <f t="shared" ref="O9:P9" ca="1" si="9">+V30-W30</f>
        <v>0</v>
      </c>
      <c r="P9" s="67">
        <f t="shared" ca="1" si="9"/>
        <v>2.5399999999999423E-2</v>
      </c>
      <c r="Q9" s="67">
        <f t="shared" ca="1" si="6"/>
        <v>0.25309999999999988</v>
      </c>
      <c r="R9" s="67">
        <f t="shared" ca="1" si="7"/>
        <v>0.96049999999999969</v>
      </c>
      <c r="S9" s="52"/>
      <c r="T9" s="51"/>
    </row>
    <row r="10" spans="1:20" ht="15.75" customHeight="1" x14ac:dyDescent="0.25">
      <c r="A10" s="51"/>
      <c r="B10" s="51"/>
      <c r="C10" s="52"/>
      <c r="D10" s="68"/>
      <c r="E10" s="69" t="s">
        <v>14</v>
      </c>
      <c r="F10" s="70">
        <f ca="1">+V22</f>
        <v>118724</v>
      </c>
      <c r="G10" s="81" t="s">
        <v>47</v>
      </c>
      <c r="H10" s="81">
        <f t="shared" ca="1" si="1"/>
        <v>-1.7329414481487393E-2</v>
      </c>
      <c r="I10" s="81">
        <f t="shared" ca="1" si="2"/>
        <v>-2.5260917826483875E-2</v>
      </c>
      <c r="J10" s="81">
        <f t="shared" ca="1" si="3"/>
        <v>-2.4635094759413168E-3</v>
      </c>
      <c r="K10" s="62"/>
      <c r="L10" s="57"/>
      <c r="M10" s="69" t="s">
        <v>65</v>
      </c>
      <c r="N10" s="71">
        <f t="shared" ca="1" si="4"/>
        <v>9.8000000000000007</v>
      </c>
      <c r="O10" s="72" t="s">
        <v>47</v>
      </c>
      <c r="P10" s="72">
        <f ca="1">+W31-X31</f>
        <v>1.0000000000001563E-2</v>
      </c>
      <c r="Q10" s="72">
        <f t="shared" ca="1" si="6"/>
        <v>0.76000000000000156</v>
      </c>
      <c r="R10" s="72">
        <f t="shared" ca="1" si="7"/>
        <v>3.3900000000000006</v>
      </c>
      <c r="S10" s="52"/>
      <c r="T10" s="51"/>
    </row>
    <row r="11" spans="1:20" ht="15.75" customHeight="1" x14ac:dyDescent="0.25">
      <c r="A11" s="51"/>
      <c r="B11" s="51"/>
      <c r="C11" s="52"/>
      <c r="D11" s="111" t="s">
        <v>82</v>
      </c>
      <c r="E11" s="111"/>
      <c r="F11" s="111"/>
      <c r="G11" s="111"/>
      <c r="H11" s="111"/>
      <c r="I11" s="111"/>
      <c r="J11" s="111"/>
      <c r="K11" s="62"/>
      <c r="L11" s="111" t="s">
        <v>84</v>
      </c>
      <c r="M11" s="111"/>
      <c r="N11" s="111"/>
      <c r="O11" s="111"/>
      <c r="P11" s="111"/>
      <c r="Q11" s="111"/>
      <c r="R11" s="111"/>
      <c r="S11" s="52"/>
      <c r="T11" s="51"/>
    </row>
    <row r="12" spans="1:20" ht="15.75" customHeight="1" x14ac:dyDescent="0.25">
      <c r="A12" s="51"/>
      <c r="B12" s="51"/>
      <c r="C12" s="52"/>
      <c r="D12" s="58"/>
      <c r="E12" s="73" t="s">
        <v>66</v>
      </c>
      <c r="F12" s="66">
        <f ca="1">+V24</f>
        <v>1.1758999999999999</v>
      </c>
      <c r="G12" s="80">
        <f t="shared" ref="G12" ca="1" si="10">+(V24/W24-1)</f>
        <v>5.956432947582524E-4</v>
      </c>
      <c r="H12" s="80">
        <f t="shared" ref="H12" ca="1" si="11">+(W24/X24-1)</f>
        <v>-1.6989466530751285E-3</v>
      </c>
      <c r="I12" s="80">
        <f t="shared" ref="I12" ca="1" si="12">+V24/Y24-1</f>
        <v>-9.3513058129739424E-3</v>
      </c>
      <c r="J12" s="80">
        <f t="shared" ref="J12" ca="1" si="13">+V24/Z24-1</f>
        <v>-3.7409954158480696E-2</v>
      </c>
      <c r="K12" s="62"/>
      <c r="L12" s="59"/>
      <c r="M12" s="73" t="s">
        <v>85</v>
      </c>
      <c r="N12" s="66">
        <f ca="1">+V33</f>
        <v>68.510000000000005</v>
      </c>
      <c r="O12" s="80">
        <f ca="1">+(V33/W33-1)</f>
        <v>1.6167309403737784E-2</v>
      </c>
      <c r="P12" s="80">
        <f ca="1">+(W33/X33-1)</f>
        <v>-1.3750731421884099E-2</v>
      </c>
      <c r="Q12" s="80">
        <f ca="1">+(V33/Y33-1)</f>
        <v>-6.4454458555236904E-2</v>
      </c>
      <c r="R12" s="80">
        <f ca="1">+(V33/Z33-1)</f>
        <v>0.42699437617163105</v>
      </c>
      <c r="S12" s="52"/>
      <c r="T12" s="51"/>
    </row>
    <row r="13" spans="1:20" ht="15.75" customHeight="1" x14ac:dyDescent="0.25">
      <c r="A13" s="51"/>
      <c r="B13" s="51"/>
      <c r="C13" s="52"/>
      <c r="D13" s="74"/>
      <c r="E13" s="75" t="s">
        <v>67</v>
      </c>
      <c r="F13" s="71">
        <f t="shared" ref="F13:F14" ca="1" si="14">+V25</f>
        <v>6.4787999999999997</v>
      </c>
      <c r="G13" s="81">
        <f ca="1">-(V25/W25-1)</f>
        <v>4.6283439785244074E-4</v>
      </c>
      <c r="H13" s="81">
        <f ca="1">-(W25/X25-1)</f>
        <v>-9.4198310607351843E-4</v>
      </c>
      <c r="I13" s="81">
        <f ca="1">-(V25/Y25-1)</f>
        <v>-2.6929148481751319E-3</v>
      </c>
      <c r="J13" s="81">
        <f ca="1">-(V25/Z25-1)</f>
        <v>7.4151244025003615E-3</v>
      </c>
      <c r="K13" s="62"/>
      <c r="L13" s="57"/>
      <c r="M13" s="76" t="s">
        <v>68</v>
      </c>
      <c r="N13" s="71">
        <f ca="1">+V34</f>
        <v>428.4</v>
      </c>
      <c r="O13" s="81">
        <f t="shared" ref="O13:P13" ca="1" si="15">+(V34/W34-1)</f>
        <v>5.7518488085455122E-3</v>
      </c>
      <c r="P13" s="81">
        <f t="shared" ca="1" si="15"/>
        <v>-3.8587464920487591E-3</v>
      </c>
      <c r="Q13" s="81">
        <f t="shared" ref="Q13:Q14" ca="1" si="16">+(V34/Y34-1)</f>
        <v>-3.8491751767478433E-2</v>
      </c>
      <c r="R13" s="81">
        <f t="shared" ref="R13:R14" ca="1" si="17">+(V34/Z34-1)</f>
        <v>0.21566401816118042</v>
      </c>
      <c r="S13" s="52"/>
      <c r="T13" s="51"/>
    </row>
    <row r="14" spans="1:20" ht="15.75" customHeight="1" thickBot="1" x14ac:dyDescent="0.3">
      <c r="A14" s="51"/>
      <c r="B14" s="51"/>
      <c r="C14" s="52"/>
      <c r="D14" s="77"/>
      <c r="E14" s="78" t="s">
        <v>69</v>
      </c>
      <c r="F14" s="79">
        <f t="shared" ca="1" si="14"/>
        <v>5.2572000000000001</v>
      </c>
      <c r="G14" s="83" t="s">
        <v>47</v>
      </c>
      <c r="H14" s="83">
        <f ca="1">-(W26/X26-1)</f>
        <v>-8.2273747195213964E-3</v>
      </c>
      <c r="I14" s="83">
        <f ca="1">-(V26/Y26-1)</f>
        <v>-8.691647959477411E-3</v>
      </c>
      <c r="J14" s="83">
        <f t="shared" ref="J14" ca="1" si="18">-(V26/Z26-1)</f>
        <v>-1.1291718765028325E-2</v>
      </c>
      <c r="K14" s="62"/>
      <c r="L14" s="60"/>
      <c r="M14" s="78" t="s">
        <v>24</v>
      </c>
      <c r="N14" s="79">
        <f ca="1">+V35</f>
        <v>1794.53</v>
      </c>
      <c r="O14" s="83">
        <f t="shared" ref="O14:P14" ca="1" si="19">+(V35/W35-1)</f>
        <v>1.171593869774501E-3</v>
      </c>
      <c r="P14" s="83">
        <f t="shared" ca="1" si="19"/>
        <v>7.9843662758238843E-4</v>
      </c>
      <c r="Q14" s="83">
        <f t="shared" ca="1" si="16"/>
        <v>-1.0836792177225107E-2</v>
      </c>
      <c r="R14" s="83">
        <f t="shared" ca="1" si="17"/>
        <v>-5.4694578478265421E-2</v>
      </c>
      <c r="S14" s="52"/>
      <c r="T14" s="51"/>
    </row>
    <row r="15" spans="1:20" ht="15.75" customHeight="1" x14ac:dyDescent="0.25">
      <c r="A15" s="51"/>
      <c r="B15" s="51"/>
      <c r="C15" s="52"/>
      <c r="D15" s="52"/>
      <c r="E15" s="52"/>
      <c r="F15" s="52"/>
      <c r="G15" s="52"/>
      <c r="H15" s="52"/>
      <c r="I15" s="52"/>
      <c r="J15" s="52"/>
      <c r="K15" s="52"/>
      <c r="L15" s="54"/>
      <c r="M15" s="52"/>
      <c r="N15" s="52"/>
      <c r="O15" s="52"/>
      <c r="P15" s="52"/>
      <c r="Q15" s="52"/>
      <c r="R15" s="52"/>
      <c r="S15" s="52"/>
      <c r="T15" s="51"/>
    </row>
    <row r="16" spans="1:20" ht="20.45" customHeight="1" thickBot="1" x14ac:dyDescent="0.3">
      <c r="A16" s="51"/>
      <c r="B16" s="51"/>
      <c r="C16" s="51"/>
      <c r="D16" s="113">
        <f ca="1">TODAY()</f>
        <v>44435</v>
      </c>
      <c r="E16" s="113"/>
      <c r="F16" s="113"/>
      <c r="G16" s="113"/>
      <c r="H16" s="113"/>
      <c r="I16" s="113"/>
      <c r="J16" s="113"/>
      <c r="K16" s="51"/>
      <c r="L16" s="53"/>
      <c r="M16" s="51"/>
      <c r="N16" s="51"/>
      <c r="O16" s="51"/>
      <c r="P16" s="51"/>
      <c r="Q16" s="51"/>
      <c r="R16" s="51"/>
      <c r="S16" s="51"/>
      <c r="T16" s="51"/>
    </row>
    <row r="17" spans="1:28" ht="15.75" customHeight="1" thickBot="1" x14ac:dyDescent="0.3">
      <c r="A17" s="51"/>
      <c r="B17" s="51"/>
      <c r="C17" s="51"/>
      <c r="D17" s="117">
        <f>B3</f>
        <v>0.33333333333333331</v>
      </c>
      <c r="E17" s="117"/>
      <c r="F17" s="94" t="s">
        <v>60</v>
      </c>
      <c r="G17" s="94" t="s">
        <v>79</v>
      </c>
      <c r="H17" s="94" t="str">
        <f ca="1">H5</f>
        <v>5ª-Feira</v>
      </c>
      <c r="I17" s="94" t="s">
        <v>80</v>
      </c>
      <c r="J17" s="94" t="s">
        <v>81</v>
      </c>
      <c r="K17" s="61"/>
      <c r="L17" s="85"/>
      <c r="M17" s="61"/>
      <c r="N17" s="86"/>
      <c r="O17" s="86"/>
      <c r="P17" s="86"/>
      <c r="Q17" s="86"/>
      <c r="R17" s="86"/>
      <c r="S17" s="51"/>
      <c r="T17" s="51"/>
    </row>
    <row r="18" spans="1:28" ht="15.75" customHeight="1" x14ac:dyDescent="0.25">
      <c r="D18" s="114" t="s">
        <v>86</v>
      </c>
      <c r="E18" s="114"/>
      <c r="F18" s="114"/>
      <c r="G18" s="114"/>
      <c r="H18" s="114"/>
      <c r="I18" s="114"/>
      <c r="J18" s="114"/>
      <c r="K18" s="62"/>
      <c r="L18" s="115"/>
      <c r="M18" s="115"/>
      <c r="N18" s="115"/>
      <c r="O18" s="115"/>
      <c r="P18" s="115"/>
      <c r="Q18" s="115"/>
      <c r="R18" s="115"/>
      <c r="V18" s="46">
        <f ca="1">TODAY()</f>
        <v>44435</v>
      </c>
      <c r="W18" s="46">
        <f ca="1">WORKDAY(V18,-1)</f>
        <v>44434</v>
      </c>
      <c r="X18" s="46">
        <f ca="1">WORKDAY(W18,-1)</f>
        <v>44433</v>
      </c>
      <c r="Y18" s="46">
        <f ca="1">EOMONTH($V$18,-1)</f>
        <v>44408</v>
      </c>
      <c r="Z18" s="46">
        <f ca="1">DATE(YEAR($V$18)-1,12,31)</f>
        <v>44196</v>
      </c>
      <c r="AA18" s="46"/>
      <c r="AB18" s="46"/>
    </row>
    <row r="19" spans="1:28" ht="15.75" customHeight="1" x14ac:dyDescent="0.25">
      <c r="D19" s="63"/>
      <c r="E19" s="64" t="s">
        <v>13</v>
      </c>
      <c r="F19" s="65">
        <f t="shared" ref="F19:J20" ca="1" si="20">F7</f>
        <v>4480</v>
      </c>
      <c r="G19" s="80">
        <f t="shared" ca="1" si="20"/>
        <v>3.0225008395836639E-3</v>
      </c>
      <c r="H19" s="80">
        <f t="shared" ca="1" si="20"/>
        <v>-5.875937590420377E-3</v>
      </c>
      <c r="I19" s="80">
        <f t="shared" ca="1" si="20"/>
        <v>2.0617382389793937E-2</v>
      </c>
      <c r="J19" s="80">
        <f t="shared" ca="1" si="20"/>
        <v>0.20115289228500566</v>
      </c>
      <c r="K19" s="62"/>
      <c r="L19" s="56"/>
      <c r="M19" s="69"/>
      <c r="N19" s="71"/>
      <c r="O19" s="72"/>
      <c r="P19" s="72"/>
      <c r="Q19" s="72"/>
      <c r="R19" s="72"/>
      <c r="U19" s="41" t="s">
        <v>13</v>
      </c>
      <c r="V19" s="48">
        <f ca="1">+VLOOKUP(V$18,dados_bbg!$7:$1048576,15,1)</f>
        <v>4480</v>
      </c>
      <c r="W19" s="48">
        <f ca="1">+VLOOKUP(W$18,dados_bbg!$7:$1048576,15,1)</f>
        <v>4466.5</v>
      </c>
      <c r="X19" s="48">
        <f ca="1">+VLOOKUP(X$18,dados_bbg!$7:$1048576,15,1)</f>
        <v>4492.8999999999996</v>
      </c>
      <c r="Y19" s="48">
        <f ca="1">+VLOOKUP(Y$18,dados_bbg!$7:$1048576,15,1)</f>
        <v>4389.5</v>
      </c>
      <c r="Z19" s="48">
        <f ca="1">+VLOOKUP(Z$18,dados_bbg!$7:$1048576,15,1)</f>
        <v>3729.75</v>
      </c>
    </row>
    <row r="20" spans="1:28" ht="15.75" customHeight="1" x14ac:dyDescent="0.25">
      <c r="D20" s="68"/>
      <c r="E20" s="69" t="s">
        <v>59</v>
      </c>
      <c r="F20" s="70">
        <f t="shared" ca="1" si="20"/>
        <v>4172.62</v>
      </c>
      <c r="G20" s="81">
        <f t="shared" ca="1" si="20"/>
        <v>6.5949298179557303E-4</v>
      </c>
      <c r="H20" s="81">
        <f t="shared" ca="1" si="20"/>
        <v>-2.6906666156436554E-3</v>
      </c>
      <c r="I20" s="81">
        <f t="shared" ca="1" si="20"/>
        <v>2.0375125327072974E-2</v>
      </c>
      <c r="J20" s="81">
        <f t="shared" ca="1" si="20"/>
        <v>0.17451247522968827</v>
      </c>
      <c r="K20" s="62"/>
      <c r="L20" s="56"/>
      <c r="M20" s="69"/>
      <c r="N20" s="71"/>
      <c r="O20" s="72"/>
      <c r="P20" s="72"/>
      <c r="Q20" s="72"/>
      <c r="R20" s="72"/>
      <c r="U20" s="41" t="s">
        <v>59</v>
      </c>
      <c r="V20" s="48">
        <f ca="1">VLOOKUP(V$18,dados_bbg!$7:$1048576,3,1)</f>
        <v>4172.62</v>
      </c>
      <c r="W20" s="48">
        <f ca="1">VLOOKUP(W$18,dados_bbg!$7:$1048576,3,1)</f>
        <v>4169.87</v>
      </c>
      <c r="X20" s="48">
        <f ca="1">VLOOKUP(X$18,dados_bbg!$7:$1048576,3,1)</f>
        <v>4181.12</v>
      </c>
      <c r="Y20" s="48">
        <f ca="1">VLOOKUP(Y$18,dados_bbg!$7:$1048576,3,1)</f>
        <v>4089.3</v>
      </c>
      <c r="Z20" s="48">
        <f ca="1">VLOOKUP(Z$18,dados_bbg!$7:$1048576,3,1)</f>
        <v>3552.64</v>
      </c>
    </row>
    <row r="21" spans="1:28" ht="15.75" customHeight="1" x14ac:dyDescent="0.25">
      <c r="D21" s="63"/>
      <c r="E21" s="64" t="s">
        <v>63</v>
      </c>
      <c r="F21" s="65">
        <f t="shared" ref="F21:J22" ca="1" si="21">F9</f>
        <v>25407.89</v>
      </c>
      <c r="G21" s="80">
        <f t="shared" ca="1" si="21"/>
        <v>-3.0689703879760444E-4</v>
      </c>
      <c r="H21" s="80">
        <f t="shared" ca="1" si="21"/>
        <v>-1.0829786778599693E-2</v>
      </c>
      <c r="I21" s="80">
        <f t="shared" ca="1" si="21"/>
        <v>-2.1306550626073006E-2</v>
      </c>
      <c r="J21" s="80">
        <f t="shared" ca="1" si="21"/>
        <v>-6.6954254193637985E-2</v>
      </c>
      <c r="K21" s="62"/>
      <c r="L21" s="56"/>
      <c r="M21" s="69"/>
      <c r="N21" s="71"/>
      <c r="O21" s="72"/>
      <c r="P21" s="72"/>
      <c r="Q21" s="72"/>
      <c r="R21" s="72"/>
      <c r="U21" s="41" t="s">
        <v>63</v>
      </c>
      <c r="V21" s="48">
        <f ca="1">VLOOKUP(V$18,dados_bbg!$7:$1048576,18,1)</f>
        <v>25407.89</v>
      </c>
      <c r="W21" s="48">
        <f ca="1">VLOOKUP(W$18,dados_bbg!$7:$1048576,18,1)</f>
        <v>25415.69</v>
      </c>
      <c r="X21" s="48">
        <f ca="1">VLOOKUP(X$18,dados_bbg!$7:$1048576,18,1)</f>
        <v>25693.95</v>
      </c>
      <c r="Y21" s="48">
        <f ca="1">VLOOKUP(Y$18,dados_bbg!$7:$1048576,18,1)</f>
        <v>25961.03</v>
      </c>
      <c r="Z21" s="48">
        <f ca="1">VLOOKUP(Z$18,dados_bbg!$7:$1048576,18,1)</f>
        <v>27231.13</v>
      </c>
    </row>
    <row r="22" spans="1:28" ht="15.75" customHeight="1" x14ac:dyDescent="0.25">
      <c r="D22" s="68"/>
      <c r="E22" s="69" t="s">
        <v>14</v>
      </c>
      <c r="F22" s="70">
        <f t="shared" ca="1" si="21"/>
        <v>118724</v>
      </c>
      <c r="G22" s="81" t="str">
        <f t="shared" si="21"/>
        <v>-</v>
      </c>
      <c r="H22" s="81">
        <f t="shared" ca="1" si="21"/>
        <v>-1.7329414481487393E-2</v>
      </c>
      <c r="I22" s="81">
        <f t="shared" ca="1" si="21"/>
        <v>-2.5260917826483875E-2</v>
      </c>
      <c r="J22" s="81">
        <f t="shared" ca="1" si="21"/>
        <v>-2.4635094759413168E-3</v>
      </c>
      <c r="K22" s="62"/>
      <c r="L22" s="57"/>
      <c r="M22" s="69"/>
      <c r="N22" s="71"/>
      <c r="O22" s="72"/>
      <c r="P22" s="72"/>
      <c r="Q22" s="72"/>
      <c r="R22" s="72"/>
      <c r="U22" s="41" t="s">
        <v>14</v>
      </c>
      <c r="V22" s="48">
        <f ca="1">VLOOKUP(V$18,dados_bbg!$7:$1048576,4,1)</f>
        <v>118724</v>
      </c>
      <c r="W22" s="48">
        <f ca="1">VLOOKUP(W$18,dados_bbg!$7:$1048576,4,1)</f>
        <v>118724</v>
      </c>
      <c r="X22" s="48">
        <f ca="1">VLOOKUP(X$18,dados_bbg!$7:$1048576,4,1)</f>
        <v>120817.7</v>
      </c>
      <c r="Y22" s="48">
        <f ca="1">VLOOKUP(Y$18,dados_bbg!$7:$1048576,4,1)</f>
        <v>121800.8</v>
      </c>
      <c r="Z22" s="48">
        <f ca="1">VLOOKUP(Z$18,dados_bbg!$7:$1048576,4,1)</f>
        <v>119017.2</v>
      </c>
    </row>
    <row r="23" spans="1:28" ht="15.75" customHeight="1" x14ac:dyDescent="0.25">
      <c r="D23" s="111" t="s">
        <v>82</v>
      </c>
      <c r="E23" s="111"/>
      <c r="F23" s="111"/>
      <c r="G23" s="111"/>
      <c r="H23" s="111"/>
      <c r="I23" s="111"/>
      <c r="J23" s="111"/>
      <c r="K23" s="62"/>
      <c r="L23" s="115"/>
      <c r="M23" s="115"/>
      <c r="N23" s="115"/>
      <c r="O23" s="115"/>
      <c r="P23" s="115"/>
      <c r="Q23" s="115"/>
      <c r="R23" s="115"/>
      <c r="AB23" s="50" t="s">
        <v>75</v>
      </c>
    </row>
    <row r="24" spans="1:28" ht="15.75" customHeight="1" x14ac:dyDescent="0.25">
      <c r="D24" s="58"/>
      <c r="E24" s="73" t="s">
        <v>66</v>
      </c>
      <c r="F24" s="66">
        <f ca="1">F12</f>
        <v>1.1758999999999999</v>
      </c>
      <c r="G24" s="80">
        <f ca="1">G12</f>
        <v>5.956432947582524E-4</v>
      </c>
      <c r="H24" s="80">
        <f t="shared" ref="H24:J24" ca="1" si="22">H12</f>
        <v>-1.6989466530751285E-3</v>
      </c>
      <c r="I24" s="80">
        <f t="shared" ca="1" si="22"/>
        <v>-9.3513058129739424E-3</v>
      </c>
      <c r="J24" s="80">
        <f t="shared" ca="1" si="22"/>
        <v>-3.7409954158480696E-2</v>
      </c>
      <c r="K24" s="62"/>
      <c r="L24" s="57"/>
      <c r="M24" s="75"/>
      <c r="N24" s="71"/>
      <c r="O24" s="87"/>
      <c r="P24" s="87"/>
      <c r="Q24" s="87"/>
      <c r="R24" s="87"/>
      <c r="U24" s="42" t="s">
        <v>66</v>
      </c>
      <c r="V24" s="47">
        <f ca="1">VLOOKUP(V$18,dados_bbg!$7:$1048576,5,1)</f>
        <v>1.1758999999999999</v>
      </c>
      <c r="W24" s="47">
        <f ca="1">VLOOKUP(W$18,dados_bbg!$7:$1048576,5,1)</f>
        <v>1.1752</v>
      </c>
      <c r="X24" s="47">
        <f ca="1">VLOOKUP(X$18,dados_bbg!$7:$1048576,5,1)</f>
        <v>1.1772</v>
      </c>
      <c r="Y24" s="47">
        <f ca="1">VLOOKUP(Y$18,dados_bbg!$7:$1048576,5,1)</f>
        <v>1.1870000000000001</v>
      </c>
      <c r="Z24" s="47">
        <f ca="1">VLOOKUP(Z$18,dados_bbg!$7:$1048576,5,1)</f>
        <v>1.2216</v>
      </c>
      <c r="AA24" s="3"/>
      <c r="AB24" s="50" t="s">
        <v>76</v>
      </c>
    </row>
    <row r="25" spans="1:28" ht="15.75" customHeight="1" x14ac:dyDescent="0.25">
      <c r="D25" s="74"/>
      <c r="E25" s="75" t="s">
        <v>67</v>
      </c>
      <c r="F25" s="71">
        <f t="shared" ref="F25:G26" ca="1" si="23">F13</f>
        <v>6.4787999999999997</v>
      </c>
      <c r="G25" s="81">
        <f t="shared" ca="1" si="23"/>
        <v>4.6283439785244074E-4</v>
      </c>
      <c r="H25" s="81">
        <f t="shared" ref="H25" ca="1" si="24">H13</f>
        <v>-9.4198310607351843E-4</v>
      </c>
      <c r="I25" s="81">
        <f t="shared" ref="I25" ca="1" si="25">I13</f>
        <v>-2.6929148481751319E-3</v>
      </c>
      <c r="J25" s="81">
        <f t="shared" ref="J25" ca="1" si="26">J13</f>
        <v>7.4151244025003615E-3</v>
      </c>
      <c r="K25" s="62"/>
      <c r="L25" s="57"/>
      <c r="M25" s="76"/>
      <c r="N25" s="71"/>
      <c r="O25" s="81"/>
      <c r="P25" s="81"/>
      <c r="Q25" s="81"/>
      <c r="R25" s="81"/>
      <c r="U25" s="42" t="s">
        <v>67</v>
      </c>
      <c r="V25" s="47">
        <f ca="1">VLOOKUP(V$18,dados_bbg!$7:$1048576,7,1)</f>
        <v>6.4787999999999997</v>
      </c>
      <c r="W25" s="47">
        <f ca="1">VLOOKUP(W$18,dados_bbg!$7:$1048576,7,1)</f>
        <v>6.4817999999999998</v>
      </c>
      <c r="X25" s="47">
        <f ca="1">VLOOKUP(X$18,dados_bbg!$7:$1048576,7,1)</f>
        <v>6.4756999999999998</v>
      </c>
      <c r="Y25" s="47">
        <f ca="1">VLOOKUP(Y$18,dados_bbg!$7:$1048576,7,1)</f>
        <v>6.4614000000000003</v>
      </c>
      <c r="Z25" s="47">
        <f ca="1">VLOOKUP(Z$18,dados_bbg!$7:$1048576,7,1)</f>
        <v>6.5271999999999997</v>
      </c>
      <c r="AA25" s="3"/>
      <c r="AB25" s="50" t="s">
        <v>77</v>
      </c>
    </row>
    <row r="26" spans="1:28" ht="15.75" thickBot="1" x14ac:dyDescent="0.3">
      <c r="D26" s="88"/>
      <c r="E26" s="89" t="s">
        <v>69</v>
      </c>
      <c r="F26" s="90">
        <f t="shared" ca="1" si="23"/>
        <v>5.2572000000000001</v>
      </c>
      <c r="G26" s="91" t="str">
        <f t="shared" si="23"/>
        <v>-</v>
      </c>
      <c r="H26" s="91">
        <f t="shared" ref="H26" ca="1" si="27">H14</f>
        <v>-8.2273747195213964E-3</v>
      </c>
      <c r="I26" s="91">
        <f t="shared" ref="I26" ca="1" si="28">I14</f>
        <v>-8.691647959477411E-3</v>
      </c>
      <c r="J26" s="91">
        <f t="shared" ref="J26" ca="1" si="29">J14</f>
        <v>-1.1291718765028325E-2</v>
      </c>
      <c r="K26" s="62"/>
      <c r="L26" s="57"/>
      <c r="M26" s="75"/>
      <c r="N26" s="71"/>
      <c r="O26" s="81"/>
      <c r="P26" s="81"/>
      <c r="Q26" s="81"/>
      <c r="R26" s="81"/>
      <c r="U26" s="44" t="s">
        <v>69</v>
      </c>
      <c r="V26" s="47">
        <f ca="1">VLOOKUP(V$18,dados_bbg!$7:$1048576,6,1)</f>
        <v>5.2572000000000001</v>
      </c>
      <c r="W26" s="47">
        <f ca="1">VLOOKUP(W$18,dados_bbg!$7:$1048576,6,1)</f>
        <v>5.2572000000000001</v>
      </c>
      <c r="X26" s="47">
        <f ca="1">VLOOKUP(X$18,dados_bbg!$7:$1048576,6,1)</f>
        <v>5.2142999999999997</v>
      </c>
      <c r="Y26" s="47">
        <f ca="1">VLOOKUP(Y$18,dados_bbg!$7:$1048576,6,1)</f>
        <v>5.2119</v>
      </c>
      <c r="Z26" s="47">
        <f ca="1">VLOOKUP(Z$18,dados_bbg!$7:$1048576,6,1)</f>
        <v>5.1985000000000001</v>
      </c>
      <c r="AA26" s="3"/>
    </row>
    <row r="27" spans="1:28" x14ac:dyDescent="0.25">
      <c r="D27" s="112" t="s">
        <v>83</v>
      </c>
      <c r="E27" s="112"/>
      <c r="F27" s="112"/>
      <c r="G27" s="112"/>
      <c r="H27" s="112"/>
      <c r="I27" s="112"/>
      <c r="J27" s="112"/>
      <c r="L27" s="53"/>
      <c r="M27" s="51"/>
      <c r="N27" s="51"/>
      <c r="O27" s="51"/>
      <c r="P27" s="51"/>
      <c r="Q27" s="51"/>
      <c r="R27" s="51"/>
    </row>
    <row r="28" spans="1:28" x14ac:dyDescent="0.25">
      <c r="D28" s="58"/>
      <c r="E28" s="64" t="s">
        <v>61</v>
      </c>
      <c r="F28" s="66">
        <f ca="1">N7</f>
        <v>1.3420000000000001</v>
      </c>
      <c r="G28" s="67">
        <f ca="1">O7</f>
        <v>-8.999999999999897E-3</v>
      </c>
      <c r="H28" s="67">
        <f ca="1">P7</f>
        <v>8.999999999999897E-3</v>
      </c>
      <c r="I28" s="67">
        <f ca="1">Q7</f>
        <v>0.1180000000000001</v>
      </c>
      <c r="J28" s="67">
        <f ca="1">R7</f>
        <v>0.42600000000000005</v>
      </c>
      <c r="U28" s="41" t="s">
        <v>61</v>
      </c>
      <c r="V28" s="3">
        <f ca="1">VLOOKUP(V$18,dados_bbg!$7:$1048576,8,1)</f>
        <v>1.3420000000000001</v>
      </c>
      <c r="W28" s="3">
        <f ca="1">VLOOKUP(W$18,dados_bbg!$7:$1048576,8,1)</f>
        <v>1.351</v>
      </c>
      <c r="X28" s="3">
        <f ca="1">VLOOKUP(X$18,dados_bbg!$7:$1048576,8,1)</f>
        <v>1.3420000000000001</v>
      </c>
      <c r="Y28" s="3">
        <f ca="1">VLOOKUP(Y$18,dados_bbg!$7:$1048576,8,1)</f>
        <v>1.224</v>
      </c>
      <c r="Z28" s="3">
        <f ca="1">VLOOKUP(Z$18,dados_bbg!$7:$1048576,8,1)</f>
        <v>0.91600000000000004</v>
      </c>
    </row>
    <row r="29" spans="1:28" x14ac:dyDescent="0.25">
      <c r="D29" s="56"/>
      <c r="E29" s="69" t="s">
        <v>78</v>
      </c>
      <c r="F29" s="71">
        <f t="shared" ref="F29:F31" ca="1" si="30">N8</f>
        <v>-0.41299999999999998</v>
      </c>
      <c r="G29" s="72">
        <f t="shared" ref="G29:G31" ca="1" si="31">O8</f>
        <v>-6.0000000000000053E-3</v>
      </c>
      <c r="H29" s="72">
        <f t="shared" ref="H29:H31" ca="1" si="32">P8</f>
        <v>1.5000000000000013E-2</v>
      </c>
      <c r="I29" s="72">
        <f t="shared" ref="I29:I31" ca="1" si="33">Q8</f>
        <v>4.8000000000000043E-2</v>
      </c>
      <c r="J29" s="72">
        <f t="shared" ref="J29:J31" ca="1" si="34">R8</f>
        <v>0.15599999999999997</v>
      </c>
      <c r="U29" s="41" t="s">
        <v>62</v>
      </c>
      <c r="V29" s="3">
        <f ca="1">VLOOKUP(V$18,dados_bbg!$7:$1048576,19,1)</f>
        <v>-0.41299999999999998</v>
      </c>
      <c r="W29" s="3">
        <f ca="1">VLOOKUP(W$18,dados_bbg!$7:$1048576,19,1)</f>
        <v>-0.40699999999999997</v>
      </c>
      <c r="X29" s="3">
        <f ca="1">VLOOKUP(X$18,dados_bbg!$7:$1048576,19,1)</f>
        <v>-0.42199999999999999</v>
      </c>
      <c r="Y29" s="3">
        <f ca="1">VLOOKUP(Y$18,dados_bbg!$7:$1048576,19,1)</f>
        <v>-0.46100000000000002</v>
      </c>
      <c r="Z29" s="3">
        <f ca="1">VLOOKUP(Z$18,dados_bbg!$7:$1048576,19,1)</f>
        <v>-0.56899999999999995</v>
      </c>
    </row>
    <row r="30" spans="1:28" x14ac:dyDescent="0.25">
      <c r="D30" s="58"/>
      <c r="E30" s="64" t="s">
        <v>64</v>
      </c>
      <c r="F30" s="66">
        <f t="shared" ca="1" si="30"/>
        <v>4.7573999999999996</v>
      </c>
      <c r="G30" s="67">
        <f t="shared" ca="1" si="31"/>
        <v>0</v>
      </c>
      <c r="H30" s="67">
        <f t="shared" ca="1" si="32"/>
        <v>2.5399999999999423E-2</v>
      </c>
      <c r="I30" s="67">
        <f t="shared" ca="1" si="33"/>
        <v>0.25309999999999988</v>
      </c>
      <c r="J30" s="67">
        <f t="shared" ca="1" si="34"/>
        <v>0.96049999999999969</v>
      </c>
      <c r="U30" s="41" t="s">
        <v>64</v>
      </c>
      <c r="V30" s="3">
        <f ca="1">VLOOKUP(V$18,dados_bbg!$7:$1048576,20,1)</f>
        <v>4.7573999999999996</v>
      </c>
      <c r="W30" s="3">
        <f ca="1">VLOOKUP(W$18,dados_bbg!$7:$1048576,20,1)</f>
        <v>4.7573999999999996</v>
      </c>
      <c r="X30" s="3">
        <f ca="1">VLOOKUP(X$18,dados_bbg!$7:$1048576,20,1)</f>
        <v>4.7320000000000002</v>
      </c>
      <c r="Y30" s="3">
        <f ca="1">VLOOKUP(Y$18,dados_bbg!$7:$1048576,20,1)</f>
        <v>4.5042999999999997</v>
      </c>
      <c r="Z30" s="3">
        <f ca="1">VLOOKUP(Z$18,dados_bbg!$7:$1048576,20,1)</f>
        <v>3.7968999999999999</v>
      </c>
    </row>
    <row r="31" spans="1:28" x14ac:dyDescent="0.25">
      <c r="D31" s="57"/>
      <c r="E31" s="69" t="s">
        <v>65</v>
      </c>
      <c r="F31" s="92">
        <f t="shared" ca="1" si="30"/>
        <v>9.8000000000000007</v>
      </c>
      <c r="G31" s="93" t="str">
        <f t="shared" si="31"/>
        <v>-</v>
      </c>
      <c r="H31" s="93">
        <f t="shared" ca="1" si="32"/>
        <v>1.0000000000001563E-2</v>
      </c>
      <c r="I31" s="93">
        <f t="shared" ca="1" si="33"/>
        <v>0.76000000000000156</v>
      </c>
      <c r="J31" s="93">
        <f t="shared" ca="1" si="34"/>
        <v>3.3900000000000006</v>
      </c>
      <c r="U31" s="41" t="s">
        <v>65</v>
      </c>
      <c r="V31" s="3">
        <f ca="1">VLOOKUP(V$18,dados_bbg!$7:$1048576,21,1)</f>
        <v>9.8000000000000007</v>
      </c>
      <c r="W31" s="3">
        <f ca="1">VLOOKUP(W$18,dados_bbg!$7:$1048576,21,1)</f>
        <v>9.8000000000000007</v>
      </c>
      <c r="X31" s="3">
        <f ca="1">VLOOKUP(X$18,dados_bbg!$7:$1048576,21,1)</f>
        <v>9.7899999999999991</v>
      </c>
      <c r="Y31" s="3">
        <f ca="1">VLOOKUP(Y$18,dados_bbg!$7:$1048576,21,1)</f>
        <v>9.0399999999999991</v>
      </c>
      <c r="Z31" s="3">
        <f ca="1">VLOOKUP(Z$18,dados_bbg!$7:$1048576,21,1)</f>
        <v>6.41</v>
      </c>
    </row>
    <row r="32" spans="1:28" x14ac:dyDescent="0.25">
      <c r="D32" s="111" t="s">
        <v>84</v>
      </c>
      <c r="E32" s="111"/>
      <c r="F32" s="112"/>
      <c r="G32" s="112"/>
      <c r="H32" s="112"/>
      <c r="I32" s="112"/>
      <c r="J32" s="112"/>
    </row>
    <row r="33" spans="4:27" x14ac:dyDescent="0.25">
      <c r="D33" s="59"/>
      <c r="E33" s="73" t="s">
        <v>85</v>
      </c>
      <c r="F33" s="66">
        <f ca="1">N12</f>
        <v>68.510000000000005</v>
      </c>
      <c r="G33" s="80">
        <f ca="1">O12</f>
        <v>1.6167309403737784E-2</v>
      </c>
      <c r="H33" s="80">
        <f t="shared" ref="H33:J35" ca="1" si="35">P12</f>
        <v>-1.3750731421884099E-2</v>
      </c>
      <c r="I33" s="84">
        <f t="shared" ca="1" si="35"/>
        <v>-6.4454458555236904E-2</v>
      </c>
      <c r="J33" s="80">
        <f t="shared" ca="1" si="35"/>
        <v>0.42699437617163105</v>
      </c>
      <c r="U33" s="42" t="s">
        <v>23</v>
      </c>
      <c r="V33" s="49">
        <f ca="1">VLOOKUP(V$18,dados_bbg!$7:$1048576,13,1)</f>
        <v>68.510000000000005</v>
      </c>
      <c r="W33" s="49">
        <f ca="1">VLOOKUP(W$18,dados_bbg!$7:$1048576,13,1)</f>
        <v>67.42</v>
      </c>
      <c r="X33" s="49">
        <f ca="1">VLOOKUP(X$18,dados_bbg!$7:$1048576,13,1)</f>
        <v>68.36</v>
      </c>
      <c r="Y33" s="49">
        <f ca="1">VLOOKUP(Y$18,dados_bbg!$7:$1048576,13,1)</f>
        <v>73.23</v>
      </c>
      <c r="Z33" s="49">
        <f ca="1">VLOOKUP(Z$18,dados_bbg!$7:$1048576,13,1)</f>
        <v>48.01</v>
      </c>
      <c r="AA33" s="3"/>
    </row>
    <row r="34" spans="4:27" x14ac:dyDescent="0.25">
      <c r="D34" s="57"/>
      <c r="E34" s="76" t="s">
        <v>68</v>
      </c>
      <c r="F34" s="71">
        <f t="shared" ref="F34:F35" ca="1" si="36">N13</f>
        <v>428.4</v>
      </c>
      <c r="G34" s="87">
        <f t="shared" ref="G34:G35" ca="1" si="37">O13</f>
        <v>5.7518488085455122E-3</v>
      </c>
      <c r="H34" s="81">
        <f t="shared" ca="1" si="35"/>
        <v>-3.8587464920487591E-3</v>
      </c>
      <c r="I34" s="81">
        <f t="shared" ca="1" si="35"/>
        <v>-3.8491751767478433E-2</v>
      </c>
      <c r="J34" s="81">
        <f t="shared" ca="1" si="35"/>
        <v>0.21566401816118042</v>
      </c>
      <c r="U34" s="43" t="s">
        <v>68</v>
      </c>
      <c r="V34" s="49">
        <f ca="1">VLOOKUP(V$18,dados_bbg!$7:$1048576,22,1)</f>
        <v>428.4</v>
      </c>
      <c r="W34" s="49">
        <f ca="1">VLOOKUP(W$18,dados_bbg!$7:$1048576,22,1)</f>
        <v>425.95</v>
      </c>
      <c r="X34" s="49">
        <f ca="1">VLOOKUP(X$18,dados_bbg!$7:$1048576,22,1)</f>
        <v>427.6</v>
      </c>
      <c r="Y34" s="49">
        <f ca="1">VLOOKUP(Y$18,dados_bbg!$7:$1048576,22,1)</f>
        <v>445.55</v>
      </c>
      <c r="Z34" s="49">
        <f ca="1">VLOOKUP(Z$18,dados_bbg!$7:$1048576,22,1)</f>
        <v>352.4</v>
      </c>
    </row>
    <row r="35" spans="4:27" ht="15.75" thickBot="1" x14ac:dyDescent="0.3">
      <c r="D35" s="60"/>
      <c r="E35" s="78" t="s">
        <v>24</v>
      </c>
      <c r="F35" s="79">
        <f t="shared" ca="1" si="36"/>
        <v>1794.53</v>
      </c>
      <c r="G35" s="83">
        <f t="shared" ca="1" si="37"/>
        <v>1.171593869774501E-3</v>
      </c>
      <c r="H35" s="83">
        <f t="shared" ca="1" si="35"/>
        <v>7.9843662758238843E-4</v>
      </c>
      <c r="I35" s="83">
        <f t="shared" ca="1" si="35"/>
        <v>-1.0836792177225107E-2</v>
      </c>
      <c r="J35" s="83">
        <f t="shared" ca="1" si="35"/>
        <v>-5.4694578478265421E-2</v>
      </c>
      <c r="U35" s="44" t="s">
        <v>24</v>
      </c>
      <c r="V35" s="49">
        <f ca="1">VLOOKUP(V$18,dados_bbg!$7:$1048576,14,1)</f>
        <v>1794.53</v>
      </c>
      <c r="W35" s="49">
        <f ca="1">VLOOKUP(W$18,dados_bbg!$7:$1048576,14,1)</f>
        <v>1792.43</v>
      </c>
      <c r="X35" s="49">
        <f ca="1">VLOOKUP(X$18,dados_bbg!$7:$1048576,14,1)</f>
        <v>1791</v>
      </c>
      <c r="Y35" s="49">
        <f ca="1">VLOOKUP(Y$18,dados_bbg!$7:$1048576,14,1)</f>
        <v>1814.19</v>
      </c>
      <c r="Z35" s="49">
        <f ca="1">VLOOKUP(Z$18,dados_bbg!$7:$1048576,14,1)</f>
        <v>1898.36</v>
      </c>
      <c r="AA35" s="3"/>
    </row>
  </sheetData>
  <mergeCells count="15">
    <mergeCell ref="H2:I2"/>
    <mergeCell ref="E2:F2"/>
    <mergeCell ref="D32:J32"/>
    <mergeCell ref="D16:J16"/>
    <mergeCell ref="L11:R11"/>
    <mergeCell ref="L6:R6"/>
    <mergeCell ref="D6:J6"/>
    <mergeCell ref="D11:J11"/>
    <mergeCell ref="D18:J18"/>
    <mergeCell ref="L18:R18"/>
    <mergeCell ref="D5:E5"/>
    <mergeCell ref="D17:E17"/>
    <mergeCell ref="D23:J23"/>
    <mergeCell ref="L23:R23"/>
    <mergeCell ref="D27:J27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5628-A93E-48A5-AE6C-522C66CC94E3}">
  <sheetPr codeName="Planilha3"/>
  <dimension ref="B2:J657"/>
  <sheetViews>
    <sheetView showGridLines="0" topLeftCell="B1" workbookViewId="0">
      <selection activeCell="C20" sqref="C20"/>
    </sheetView>
  </sheetViews>
  <sheetFormatPr defaultRowHeight="15" x14ac:dyDescent="0.25"/>
  <cols>
    <col min="2" max="2" width="13.7109375" style="21" customWidth="1"/>
    <col min="3" max="4" width="14.7109375" style="21" customWidth="1"/>
    <col min="5" max="6" width="16.7109375" style="21" customWidth="1"/>
  </cols>
  <sheetData>
    <row r="2" spans="2:6" x14ac:dyDescent="0.25">
      <c r="B2" s="21" t="s">
        <v>0</v>
      </c>
      <c r="C2" s="29">
        <v>43526</v>
      </c>
      <c r="D2" s="29"/>
    </row>
    <row r="3" spans="2:6" x14ac:dyDescent="0.25">
      <c r="B3" s="21" t="s">
        <v>1</v>
      </c>
    </row>
    <row r="5" spans="2:6" x14ac:dyDescent="0.25">
      <c r="C5" s="21" t="s">
        <v>5</v>
      </c>
      <c r="E5" s="21" t="s">
        <v>6</v>
      </c>
    </row>
    <row r="7" spans="2:6" x14ac:dyDescent="0.25">
      <c r="B7" s="21" t="s">
        <v>2</v>
      </c>
      <c r="C7" s="21" t="s">
        <v>9</v>
      </c>
      <c r="E7" s="21" t="s">
        <v>9</v>
      </c>
    </row>
    <row r="8" spans="2:6" x14ac:dyDescent="0.25">
      <c r="B8" s="119">
        <f>_xll.BDH(C$5,C$7,$C2,$C3,"Dir=V","CDR=5D","Days=A","Dts=S","cols=2;rows=650")</f>
        <v>43528</v>
      </c>
      <c r="C8" s="21">
        <v>94603.8</v>
      </c>
      <c r="D8" s="28">
        <v>100</v>
      </c>
      <c r="E8" s="21">
        <f>_xll.BDH(E$5,E$7,$C2,$C3,"Dir=V","CDR=5D","Days=A","Dts=H","cols=1;rows=650")</f>
        <v>2792.81</v>
      </c>
      <c r="F8" s="28">
        <v>100</v>
      </c>
    </row>
    <row r="9" spans="2:6" x14ac:dyDescent="0.25">
      <c r="B9" s="119">
        <v>43529</v>
      </c>
      <c r="C9" s="21">
        <v>94603.8</v>
      </c>
      <c r="D9" s="28">
        <f>100+(LN(C9)-LN(C8))*100</f>
        <v>100</v>
      </c>
      <c r="E9" s="21">
        <v>2789.65</v>
      </c>
      <c r="F9" s="28">
        <f>100+(LN(E9)-LN(E8))*100</f>
        <v>99.886788249713817</v>
      </c>
    </row>
    <row r="10" spans="2:6" x14ac:dyDescent="0.25">
      <c r="B10" s="119">
        <v>43530</v>
      </c>
      <c r="C10" s="21">
        <v>94216.9</v>
      </c>
      <c r="D10" s="28">
        <f>D9+(LN(C10)-LN(C9))*100</f>
        <v>99.590192662697419</v>
      </c>
      <c r="E10" s="21">
        <v>2771.45</v>
      </c>
      <c r="F10" s="28">
        <f>F9+(LN(E10)-LN(E9))*100</f>
        <v>99.232239150464082</v>
      </c>
    </row>
    <row r="11" spans="2:6" x14ac:dyDescent="0.25">
      <c r="B11" s="119">
        <v>43531</v>
      </c>
      <c r="C11" s="21">
        <v>94340.2</v>
      </c>
      <c r="D11" s="28">
        <f t="shared" ref="D11:D74" si="0">D10+(LN(C11)-LN(C10))*100</f>
        <v>99.720975346112255</v>
      </c>
      <c r="E11" s="21">
        <v>2748.93</v>
      </c>
      <c r="F11" s="28">
        <f t="shared" ref="F11:F74" si="1">F10+(LN(E11)-LN(E10))*100</f>
        <v>98.416348761567988</v>
      </c>
    </row>
    <row r="12" spans="2:6" x14ac:dyDescent="0.25">
      <c r="B12" s="119">
        <v>43532</v>
      </c>
      <c r="C12" s="21">
        <v>95364.9</v>
      </c>
      <c r="D12" s="28">
        <f t="shared" si="0"/>
        <v>100.80129418408372</v>
      </c>
      <c r="E12" s="21">
        <v>2743.07</v>
      </c>
      <c r="F12" s="28">
        <f t="shared" si="1"/>
        <v>98.202947369584138</v>
      </c>
    </row>
    <row r="13" spans="2:6" x14ac:dyDescent="0.25">
      <c r="B13" s="119">
        <v>43535</v>
      </c>
      <c r="C13" s="21">
        <v>98026.6</v>
      </c>
      <c r="D13" s="28">
        <f t="shared" si="0"/>
        <v>103.55412260276626</v>
      </c>
      <c r="E13" s="21">
        <v>2783.3</v>
      </c>
      <c r="F13" s="28">
        <f t="shared" si="1"/>
        <v>99.658901663683679</v>
      </c>
    </row>
    <row r="14" spans="2:6" x14ac:dyDescent="0.25">
      <c r="B14" s="119">
        <v>43536</v>
      </c>
      <c r="C14" s="21">
        <v>97828</v>
      </c>
      <c r="D14" s="28">
        <f t="shared" si="0"/>
        <v>103.35131902493976</v>
      </c>
      <c r="E14" s="21">
        <v>2791.52</v>
      </c>
      <c r="F14" s="28">
        <f t="shared" si="1"/>
        <v>99.953799291125449</v>
      </c>
    </row>
    <row r="15" spans="2:6" x14ac:dyDescent="0.25">
      <c r="B15" s="119">
        <v>43537</v>
      </c>
      <c r="C15" s="21">
        <v>98903.9</v>
      </c>
      <c r="D15" s="28">
        <f t="shared" si="0"/>
        <v>104.4451027238395</v>
      </c>
      <c r="E15" s="21">
        <v>2810.92</v>
      </c>
      <c r="F15" s="28">
        <f t="shared" si="1"/>
        <v>100.64635744583022</v>
      </c>
    </row>
    <row r="16" spans="2:6" x14ac:dyDescent="0.25">
      <c r="B16" s="119">
        <v>43538</v>
      </c>
      <c r="C16" s="21">
        <v>98604.7</v>
      </c>
      <c r="D16" s="28">
        <f t="shared" si="0"/>
        <v>104.14212834310702</v>
      </c>
      <c r="E16" s="21">
        <v>2808.48</v>
      </c>
      <c r="F16" s="28">
        <f t="shared" si="1"/>
        <v>100.55951542876984</v>
      </c>
    </row>
    <row r="17" spans="2:10" x14ac:dyDescent="0.25">
      <c r="B17" s="119">
        <v>43539</v>
      </c>
      <c r="C17" s="21">
        <v>99136.7</v>
      </c>
      <c r="D17" s="28">
        <f t="shared" si="0"/>
        <v>104.68020613923093</v>
      </c>
      <c r="E17" s="21">
        <v>2822.48</v>
      </c>
      <c r="F17" s="28">
        <f t="shared" si="1"/>
        <v>101.05676736616338</v>
      </c>
    </row>
    <row r="18" spans="2:10" x14ac:dyDescent="0.25">
      <c r="B18" s="119">
        <v>43542</v>
      </c>
      <c r="C18" s="21">
        <v>99993.9</v>
      </c>
      <c r="D18" s="28">
        <f t="shared" si="0"/>
        <v>105.54115397432486</v>
      </c>
      <c r="E18" s="21">
        <v>2832.94</v>
      </c>
      <c r="F18" s="28">
        <f t="shared" si="1"/>
        <v>101.42667842236708</v>
      </c>
    </row>
    <row r="19" spans="2:10" x14ac:dyDescent="0.25">
      <c r="B19" s="119">
        <v>43543</v>
      </c>
      <c r="C19" s="21">
        <v>99588.4</v>
      </c>
      <c r="D19" s="28">
        <f t="shared" si="0"/>
        <v>105.13480475601574</v>
      </c>
      <c r="E19" s="21">
        <v>2832.57</v>
      </c>
      <c r="F19" s="28">
        <f t="shared" si="1"/>
        <v>101.41361693273862</v>
      </c>
    </row>
    <row r="20" spans="2:10" x14ac:dyDescent="0.25">
      <c r="B20" s="119">
        <v>43544</v>
      </c>
      <c r="C20" s="21">
        <v>98041.4</v>
      </c>
      <c r="D20" s="28">
        <f t="shared" si="0"/>
        <v>103.56921940594484</v>
      </c>
      <c r="E20" s="21">
        <v>2824.23</v>
      </c>
      <c r="F20" s="28">
        <f t="shared" si="1"/>
        <v>101.11875036355575</v>
      </c>
      <c r="J20" s="19"/>
    </row>
    <row r="21" spans="2:10" x14ac:dyDescent="0.25">
      <c r="B21" s="119">
        <v>43545</v>
      </c>
      <c r="C21" s="21">
        <v>96729.1</v>
      </c>
      <c r="D21" s="28">
        <f t="shared" si="0"/>
        <v>102.22166435179642</v>
      </c>
      <c r="E21" s="21">
        <v>2854.88</v>
      </c>
      <c r="F21" s="28">
        <f t="shared" si="1"/>
        <v>102.19815532627814</v>
      </c>
    </row>
    <row r="22" spans="2:10" x14ac:dyDescent="0.25">
      <c r="B22" s="119">
        <v>43546</v>
      </c>
      <c r="C22" s="21">
        <v>93735.2</v>
      </c>
      <c r="D22" s="28">
        <f t="shared" si="0"/>
        <v>99.077614133733306</v>
      </c>
      <c r="E22" s="21">
        <v>2800.71</v>
      </c>
      <c r="F22" s="28">
        <f t="shared" si="1"/>
        <v>100.28246990277283</v>
      </c>
    </row>
    <row r="23" spans="2:10" x14ac:dyDescent="0.25">
      <c r="B23" s="119">
        <v>43549</v>
      </c>
      <c r="C23" s="21">
        <v>93662</v>
      </c>
      <c r="D23" s="28">
        <f t="shared" si="0"/>
        <v>98.999491297615251</v>
      </c>
      <c r="E23" s="21">
        <v>2798.36</v>
      </c>
      <c r="F23" s="28">
        <f t="shared" si="1"/>
        <v>100.19852738596231</v>
      </c>
    </row>
    <row r="24" spans="2:10" x14ac:dyDescent="0.25">
      <c r="B24" s="119">
        <v>43550</v>
      </c>
      <c r="C24" s="21">
        <v>95306.8</v>
      </c>
      <c r="D24" s="28">
        <f t="shared" si="0"/>
        <v>100.74035173504876</v>
      </c>
      <c r="E24" s="21">
        <v>2818.46</v>
      </c>
      <c r="F24" s="28">
        <f t="shared" si="1"/>
        <v>100.91423790545153</v>
      </c>
    </row>
    <row r="25" spans="2:10" x14ac:dyDescent="0.25">
      <c r="B25" s="119">
        <v>43551</v>
      </c>
      <c r="C25" s="21">
        <v>91903.4</v>
      </c>
      <c r="D25" s="28">
        <f t="shared" si="0"/>
        <v>97.104038102859363</v>
      </c>
      <c r="E25" s="21">
        <v>2805.37</v>
      </c>
      <c r="F25" s="28">
        <f t="shared" si="1"/>
        <v>100.44871801458332</v>
      </c>
    </row>
    <row r="26" spans="2:10" x14ac:dyDescent="0.25">
      <c r="B26" s="119">
        <v>43552</v>
      </c>
      <c r="C26" s="21">
        <v>94388.9</v>
      </c>
      <c r="D26" s="28">
        <f t="shared" si="0"/>
        <v>99.772583710779699</v>
      </c>
      <c r="E26" s="21">
        <v>2815.44</v>
      </c>
      <c r="F26" s="28">
        <f t="shared" si="1"/>
        <v>100.8070297445237</v>
      </c>
    </row>
    <row r="27" spans="2:10" x14ac:dyDescent="0.25">
      <c r="B27" s="119">
        <v>43553</v>
      </c>
      <c r="C27" s="21">
        <v>95414.6</v>
      </c>
      <c r="D27" s="28">
        <f t="shared" si="0"/>
        <v>100.85339621928583</v>
      </c>
      <c r="E27" s="21">
        <v>2834.4</v>
      </c>
      <c r="F27" s="28">
        <f t="shared" si="1"/>
        <v>101.47820171309252</v>
      </c>
    </row>
    <row r="28" spans="2:10" x14ac:dyDescent="0.25">
      <c r="B28" s="119">
        <v>43556</v>
      </c>
      <c r="C28" s="21">
        <v>96054.5</v>
      </c>
      <c r="D28" s="28">
        <f t="shared" si="0"/>
        <v>101.52180943314906</v>
      </c>
      <c r="E28" s="21">
        <v>2867.19</v>
      </c>
      <c r="F28" s="28">
        <f t="shared" si="1"/>
        <v>102.62841986309776</v>
      </c>
    </row>
    <row r="29" spans="2:10" x14ac:dyDescent="0.25">
      <c r="B29" s="119">
        <v>43557</v>
      </c>
      <c r="C29" s="21">
        <v>95386.8</v>
      </c>
      <c r="D29" s="28">
        <f t="shared" si="0"/>
        <v>100.82425597168103</v>
      </c>
      <c r="E29" s="21">
        <v>2867.24</v>
      </c>
      <c r="F29" s="28">
        <f t="shared" si="1"/>
        <v>102.63016371558186</v>
      </c>
    </row>
    <row r="30" spans="2:10" x14ac:dyDescent="0.25">
      <c r="B30" s="119">
        <v>43558</v>
      </c>
      <c r="C30" s="21">
        <v>94491.5</v>
      </c>
      <c r="D30" s="28">
        <f t="shared" si="0"/>
        <v>99.881223898000059</v>
      </c>
      <c r="E30" s="21">
        <v>2873.4</v>
      </c>
      <c r="F30" s="28">
        <f t="shared" si="1"/>
        <v>102.84477401562816</v>
      </c>
    </row>
    <row r="31" spans="2:10" x14ac:dyDescent="0.25">
      <c r="B31" s="119">
        <v>43559</v>
      </c>
      <c r="C31" s="21">
        <v>96313.1</v>
      </c>
      <c r="D31" s="28">
        <f t="shared" si="0"/>
        <v>101.79066983976236</v>
      </c>
      <c r="E31" s="21">
        <v>2879.39</v>
      </c>
      <c r="F31" s="28">
        <f t="shared" si="1"/>
        <v>103.05302087201339</v>
      </c>
    </row>
    <row r="32" spans="2:10" x14ac:dyDescent="0.25">
      <c r="B32" s="119">
        <v>43560</v>
      </c>
      <c r="C32" s="21">
        <v>97108.2</v>
      </c>
      <c r="D32" s="28">
        <f t="shared" si="0"/>
        <v>102.61281763690218</v>
      </c>
      <c r="E32" s="21">
        <v>2892.74</v>
      </c>
      <c r="F32" s="28">
        <f t="shared" si="1"/>
        <v>103.51558924119765</v>
      </c>
    </row>
    <row r="33" spans="2:6" x14ac:dyDescent="0.25">
      <c r="B33" s="119">
        <v>43563</v>
      </c>
      <c r="C33" s="21">
        <v>97369.3</v>
      </c>
      <c r="D33" s="28">
        <f t="shared" si="0"/>
        <v>102.88133215079463</v>
      </c>
      <c r="E33" s="21">
        <v>2895.77</v>
      </c>
      <c r="F33" s="28">
        <f t="shared" si="1"/>
        <v>103.62027940418402</v>
      </c>
    </row>
    <row r="34" spans="2:6" x14ac:dyDescent="0.25">
      <c r="B34" s="119">
        <v>43564</v>
      </c>
      <c r="C34" s="21">
        <v>96291.8</v>
      </c>
      <c r="D34" s="28">
        <f t="shared" si="0"/>
        <v>101.76855202231656</v>
      </c>
      <c r="E34" s="21">
        <v>2878.2</v>
      </c>
      <c r="F34" s="28">
        <f t="shared" si="1"/>
        <v>103.01168413157353</v>
      </c>
    </row>
    <row r="35" spans="2:6" x14ac:dyDescent="0.25">
      <c r="B35" s="119">
        <v>43565</v>
      </c>
      <c r="C35" s="21">
        <v>95953.5</v>
      </c>
      <c r="D35" s="28">
        <f t="shared" si="0"/>
        <v>101.41660547361045</v>
      </c>
      <c r="E35" s="21">
        <v>2888.21</v>
      </c>
      <c r="F35" s="28">
        <f t="shared" si="1"/>
        <v>103.35886756302357</v>
      </c>
    </row>
    <row r="36" spans="2:6" x14ac:dyDescent="0.25">
      <c r="B36" s="119">
        <v>43566</v>
      </c>
      <c r="C36" s="21">
        <v>94754.7</v>
      </c>
      <c r="D36" s="28">
        <f t="shared" si="0"/>
        <v>100.15938025696562</v>
      </c>
      <c r="E36" s="21">
        <v>2888.32</v>
      </c>
      <c r="F36" s="28">
        <f t="shared" si="1"/>
        <v>103.36267607782443</v>
      </c>
    </row>
    <row r="37" spans="2:6" x14ac:dyDescent="0.25">
      <c r="B37" s="119">
        <v>43567</v>
      </c>
      <c r="C37" s="21">
        <v>92875</v>
      </c>
      <c r="D37" s="28">
        <f t="shared" si="0"/>
        <v>98.155685865365555</v>
      </c>
      <c r="E37" s="21">
        <v>2907.41</v>
      </c>
      <c r="F37" s="28">
        <f t="shared" si="1"/>
        <v>104.02143930651806</v>
      </c>
    </row>
    <row r="38" spans="2:6" x14ac:dyDescent="0.25">
      <c r="B38" s="119">
        <v>43570</v>
      </c>
      <c r="C38" s="21">
        <v>93083</v>
      </c>
      <c r="D38" s="28">
        <f t="shared" si="0"/>
        <v>98.379392386992976</v>
      </c>
      <c r="E38" s="21">
        <v>2905.58</v>
      </c>
      <c r="F38" s="28">
        <f t="shared" si="1"/>
        <v>103.95847687030346</v>
      </c>
    </row>
    <row r="39" spans="2:6" x14ac:dyDescent="0.25">
      <c r="B39" s="119">
        <v>43571</v>
      </c>
      <c r="C39" s="21">
        <v>94333.3</v>
      </c>
      <c r="D39" s="28">
        <f t="shared" si="0"/>
        <v>99.713661123390864</v>
      </c>
      <c r="E39" s="21">
        <v>2907.06</v>
      </c>
      <c r="F39" s="28">
        <f t="shared" si="1"/>
        <v>104.00940037604215</v>
      </c>
    </row>
    <row r="40" spans="2:6" x14ac:dyDescent="0.25">
      <c r="B40" s="119">
        <v>43572</v>
      </c>
      <c r="C40" s="21">
        <v>93284.800000000003</v>
      </c>
      <c r="D40" s="28">
        <f t="shared" si="0"/>
        <v>98.595953486998553</v>
      </c>
      <c r="E40" s="21">
        <v>2900.45</v>
      </c>
      <c r="F40" s="28">
        <f t="shared" si="1"/>
        <v>103.78176399300271</v>
      </c>
    </row>
    <row r="41" spans="2:6" x14ac:dyDescent="0.25">
      <c r="B41" s="119">
        <v>43573</v>
      </c>
      <c r="C41" s="21">
        <v>94578.3</v>
      </c>
      <c r="D41" s="28">
        <f t="shared" si="0"/>
        <v>99.973041846819086</v>
      </c>
      <c r="E41" s="21">
        <v>2905.03</v>
      </c>
      <c r="F41" s="28">
        <f t="shared" si="1"/>
        <v>103.93954598347261</v>
      </c>
    </row>
    <row r="42" spans="2:6" x14ac:dyDescent="0.25">
      <c r="B42" s="119">
        <v>43574</v>
      </c>
      <c r="C42" s="21">
        <v>94578.3</v>
      </c>
      <c r="D42" s="28">
        <f t="shared" si="0"/>
        <v>99.973041846819086</v>
      </c>
      <c r="E42" s="21">
        <v>2905.03</v>
      </c>
      <c r="F42" s="28">
        <f t="shared" si="1"/>
        <v>103.93954598347261</v>
      </c>
    </row>
    <row r="43" spans="2:6" x14ac:dyDescent="0.25">
      <c r="B43" s="119">
        <v>43577</v>
      </c>
      <c r="C43" s="21">
        <v>94588.1</v>
      </c>
      <c r="D43" s="28">
        <f t="shared" si="0"/>
        <v>99.983403094914678</v>
      </c>
      <c r="E43" s="21">
        <v>2907.97</v>
      </c>
      <c r="F43" s="28">
        <f t="shared" si="1"/>
        <v>104.04069858112197</v>
      </c>
    </row>
    <row r="44" spans="2:6" x14ac:dyDescent="0.25">
      <c r="B44" s="119">
        <v>43578</v>
      </c>
      <c r="C44" s="21">
        <v>95923.199999999997</v>
      </c>
      <c r="D44" s="28">
        <f t="shared" si="0"/>
        <v>101.38502269128008</v>
      </c>
      <c r="E44" s="21">
        <v>2933.68</v>
      </c>
      <c r="F44" s="28">
        <f t="shared" si="1"/>
        <v>104.92093502131117</v>
      </c>
    </row>
    <row r="45" spans="2:6" x14ac:dyDescent="0.25">
      <c r="B45" s="119">
        <v>43579</v>
      </c>
      <c r="C45" s="21">
        <v>95045.4</v>
      </c>
      <c r="D45" s="28">
        <f t="shared" si="0"/>
        <v>100.46570277977939</v>
      </c>
      <c r="E45" s="21">
        <v>2927.25</v>
      </c>
      <c r="F45" s="28">
        <f t="shared" si="1"/>
        <v>104.70151583084966</v>
      </c>
    </row>
    <row r="46" spans="2:6" x14ac:dyDescent="0.25">
      <c r="B46" s="119">
        <v>43580</v>
      </c>
      <c r="C46" s="21">
        <v>96552</v>
      </c>
      <c r="D46" s="28">
        <f t="shared" si="0"/>
        <v>102.03840789313304</v>
      </c>
      <c r="E46" s="21">
        <v>2926.17</v>
      </c>
      <c r="F46" s="28">
        <f t="shared" si="1"/>
        <v>104.66461432669463</v>
      </c>
    </row>
    <row r="47" spans="2:6" x14ac:dyDescent="0.25">
      <c r="B47" s="119">
        <v>43581</v>
      </c>
      <c r="C47" s="21">
        <v>96236</v>
      </c>
      <c r="D47" s="28">
        <f t="shared" si="0"/>
        <v>101.71058636586331</v>
      </c>
      <c r="E47" s="21">
        <v>2939.88</v>
      </c>
      <c r="F47" s="28">
        <f t="shared" si="1"/>
        <v>105.13205067528504</v>
      </c>
    </row>
    <row r="48" spans="2:6" x14ac:dyDescent="0.25">
      <c r="B48" s="119">
        <v>43584</v>
      </c>
      <c r="C48" s="21">
        <v>96187.8</v>
      </c>
      <c r="D48" s="28">
        <f t="shared" si="0"/>
        <v>101.66048861183491</v>
      </c>
      <c r="E48" s="21">
        <v>2943.03</v>
      </c>
      <c r="F48" s="28">
        <f t="shared" si="1"/>
        <v>105.2391405441099</v>
      </c>
    </row>
    <row r="49" spans="2:6" x14ac:dyDescent="0.25">
      <c r="B49" s="119">
        <v>43585</v>
      </c>
      <c r="C49" s="21">
        <v>96353.3</v>
      </c>
      <c r="D49" s="28">
        <f t="shared" si="0"/>
        <v>101.83240000193209</v>
      </c>
      <c r="E49" s="21">
        <v>2945.83</v>
      </c>
      <c r="F49" s="28">
        <f t="shared" si="1"/>
        <v>105.33423535740147</v>
      </c>
    </row>
    <row r="50" spans="2:6" x14ac:dyDescent="0.25">
      <c r="B50" s="119">
        <v>43586</v>
      </c>
      <c r="C50" s="21">
        <v>96353.3</v>
      </c>
      <c r="D50" s="28">
        <f t="shared" si="0"/>
        <v>101.83240000193209</v>
      </c>
      <c r="E50" s="21">
        <v>2923.73</v>
      </c>
      <c r="F50" s="28">
        <f t="shared" si="1"/>
        <v>104.58119409245134</v>
      </c>
    </row>
    <row r="51" spans="2:6" x14ac:dyDescent="0.25">
      <c r="B51" s="119">
        <v>43587</v>
      </c>
      <c r="C51" s="21">
        <v>95527.6</v>
      </c>
      <c r="D51" s="28">
        <f t="shared" si="0"/>
        <v>100.97175665840507</v>
      </c>
      <c r="E51" s="21">
        <v>2917.52</v>
      </c>
      <c r="F51" s="28">
        <f t="shared" si="1"/>
        <v>104.36856829011103</v>
      </c>
    </row>
    <row r="52" spans="2:6" x14ac:dyDescent="0.25">
      <c r="B52" s="119">
        <v>43588</v>
      </c>
      <c r="C52" s="21">
        <v>96007.9</v>
      </c>
      <c r="D52" s="28">
        <f t="shared" si="0"/>
        <v>101.47328353644622</v>
      </c>
      <c r="E52" s="21">
        <v>2945.64</v>
      </c>
      <c r="F52" s="28">
        <f t="shared" si="1"/>
        <v>105.32778535425913</v>
      </c>
    </row>
    <row r="53" spans="2:6" x14ac:dyDescent="0.25">
      <c r="B53" s="119">
        <v>43591</v>
      </c>
      <c r="C53" s="21">
        <v>95008.7</v>
      </c>
      <c r="D53" s="28">
        <f t="shared" si="0"/>
        <v>100.42708219705465</v>
      </c>
      <c r="E53" s="21">
        <v>2932.47</v>
      </c>
      <c r="F53" s="28">
        <f t="shared" si="1"/>
        <v>104.87968138759364</v>
      </c>
    </row>
    <row r="54" spans="2:6" x14ac:dyDescent="0.25">
      <c r="B54" s="119">
        <v>43592</v>
      </c>
      <c r="C54" s="21">
        <v>94388.7</v>
      </c>
      <c r="D54" s="28">
        <f t="shared" si="0"/>
        <v>99.772371821233435</v>
      </c>
      <c r="E54" s="21">
        <v>2884.05</v>
      </c>
      <c r="F54" s="28">
        <f t="shared" si="1"/>
        <v>103.21472988661174</v>
      </c>
    </row>
    <row r="55" spans="2:6" x14ac:dyDescent="0.25">
      <c r="B55" s="119">
        <v>43593</v>
      </c>
      <c r="C55" s="21">
        <v>95596.6</v>
      </c>
      <c r="D55" s="28">
        <f t="shared" si="0"/>
        <v>101.0439610187088</v>
      </c>
      <c r="E55" s="21">
        <v>2879.42</v>
      </c>
      <c r="F55" s="28">
        <f t="shared" si="1"/>
        <v>103.05406275393003</v>
      </c>
    </row>
    <row r="56" spans="2:6" x14ac:dyDescent="0.25">
      <c r="B56" s="119">
        <v>43594</v>
      </c>
      <c r="C56" s="21">
        <v>94807.9</v>
      </c>
      <c r="D56" s="28">
        <f t="shared" si="0"/>
        <v>100.21550947380129</v>
      </c>
      <c r="E56" s="21">
        <v>2870.72</v>
      </c>
      <c r="F56" s="28">
        <f t="shared" si="1"/>
        <v>102.75146119505813</v>
      </c>
    </row>
    <row r="57" spans="2:6" x14ac:dyDescent="0.25">
      <c r="B57" s="119">
        <v>43595</v>
      </c>
      <c r="C57" s="21">
        <v>94257.600000000006</v>
      </c>
      <c r="D57" s="28">
        <f t="shared" si="0"/>
        <v>99.633381529767092</v>
      </c>
      <c r="E57" s="21">
        <v>2881.4</v>
      </c>
      <c r="F57" s="28">
        <f t="shared" si="1"/>
        <v>103.1228029707035</v>
      </c>
    </row>
    <row r="58" spans="2:6" x14ac:dyDescent="0.25">
      <c r="B58" s="119">
        <v>43598</v>
      </c>
      <c r="C58" s="21">
        <v>91726.5</v>
      </c>
      <c r="D58" s="28">
        <f t="shared" si="0"/>
        <v>96.911367895312836</v>
      </c>
      <c r="E58" s="21">
        <v>2811.87</v>
      </c>
      <c r="F58" s="28">
        <f t="shared" si="1"/>
        <v>100.68014850005906</v>
      </c>
    </row>
    <row r="59" spans="2:6" x14ac:dyDescent="0.25">
      <c r="B59" s="119">
        <v>43599</v>
      </c>
      <c r="C59" s="21">
        <v>92092.4</v>
      </c>
      <c r="D59" s="28">
        <f t="shared" si="0"/>
        <v>97.309477647102923</v>
      </c>
      <c r="E59" s="21">
        <v>2834.41</v>
      </c>
      <c r="F59" s="28">
        <f t="shared" si="1"/>
        <v>101.47855452082459</v>
      </c>
    </row>
    <row r="60" spans="2:6" x14ac:dyDescent="0.25">
      <c r="B60" s="119">
        <v>43600</v>
      </c>
      <c r="C60" s="21">
        <v>91623.4</v>
      </c>
      <c r="D60" s="28">
        <f t="shared" si="0"/>
        <v>96.798905318713025</v>
      </c>
      <c r="E60" s="21">
        <v>2850.96</v>
      </c>
      <c r="F60" s="28">
        <f t="shared" si="1"/>
        <v>102.06075222290559</v>
      </c>
    </row>
    <row r="61" spans="2:6" x14ac:dyDescent="0.25">
      <c r="B61" s="119">
        <v>43601</v>
      </c>
      <c r="C61" s="21">
        <v>90024.5</v>
      </c>
      <c r="D61" s="28">
        <f t="shared" si="0"/>
        <v>95.038421112247363</v>
      </c>
      <c r="E61" s="21">
        <v>2876.32</v>
      </c>
      <c r="F61" s="28">
        <f t="shared" si="1"/>
        <v>102.94634418777683</v>
      </c>
    </row>
    <row r="62" spans="2:6" x14ac:dyDescent="0.25">
      <c r="B62" s="119">
        <v>43602</v>
      </c>
      <c r="C62" s="21">
        <v>89992.7</v>
      </c>
      <c r="D62" s="28">
        <f t="shared" si="0"/>
        <v>95.003091154520348</v>
      </c>
      <c r="E62" s="21">
        <v>2859.53</v>
      </c>
      <c r="F62" s="28">
        <f t="shared" si="1"/>
        <v>102.36090182246403</v>
      </c>
    </row>
    <row r="63" spans="2:6" x14ac:dyDescent="0.25">
      <c r="B63" s="119">
        <v>43605</v>
      </c>
      <c r="C63" s="21">
        <v>91946.2</v>
      </c>
      <c r="D63" s="28">
        <f t="shared" si="0"/>
        <v>97.150597900403909</v>
      </c>
      <c r="E63" s="21">
        <v>2840.23</v>
      </c>
      <c r="F63" s="28">
        <f t="shared" si="1"/>
        <v>101.68367773712251</v>
      </c>
    </row>
    <row r="64" spans="2:6" x14ac:dyDescent="0.25">
      <c r="B64" s="119">
        <v>43606</v>
      </c>
      <c r="C64" s="21">
        <v>94484.6</v>
      </c>
      <c r="D64" s="28">
        <f t="shared" si="0"/>
        <v>99.87392138725609</v>
      </c>
      <c r="E64" s="21">
        <v>2864.36</v>
      </c>
      <c r="F64" s="28">
        <f t="shared" si="1"/>
        <v>102.52966820848485</v>
      </c>
    </row>
    <row r="65" spans="2:6" x14ac:dyDescent="0.25">
      <c r="B65" s="119">
        <v>43607</v>
      </c>
      <c r="C65" s="21">
        <v>94360.7</v>
      </c>
      <c r="D65" s="28">
        <f t="shared" si="0"/>
        <v>99.742702852531721</v>
      </c>
      <c r="E65" s="21">
        <v>2856.27</v>
      </c>
      <c r="F65" s="28">
        <f t="shared" si="1"/>
        <v>102.24683203858461</v>
      </c>
    </row>
    <row r="66" spans="2:6" x14ac:dyDescent="0.25">
      <c r="B66" s="119">
        <v>43608</v>
      </c>
      <c r="C66" s="21">
        <v>93910</v>
      </c>
      <c r="D66" s="28">
        <f t="shared" si="0"/>
        <v>99.26392324322552</v>
      </c>
      <c r="E66" s="21">
        <v>2822.24</v>
      </c>
      <c r="F66" s="28">
        <f t="shared" si="1"/>
        <v>101.04826384428293</v>
      </c>
    </row>
    <row r="67" spans="2:6" x14ac:dyDescent="0.25">
      <c r="B67" s="119">
        <v>43609</v>
      </c>
      <c r="C67" s="21">
        <v>93627.8</v>
      </c>
      <c r="D67" s="28">
        <f t="shared" si="0"/>
        <v>98.962970354798145</v>
      </c>
      <c r="E67" s="21">
        <v>2826.06</v>
      </c>
      <c r="F67" s="28">
        <f t="shared" si="1"/>
        <v>101.18352580212567</v>
      </c>
    </row>
    <row r="68" spans="2:6" x14ac:dyDescent="0.25">
      <c r="B68" s="119">
        <v>43612</v>
      </c>
      <c r="C68" s="21">
        <v>94864.3</v>
      </c>
      <c r="D68" s="28">
        <f t="shared" si="0"/>
        <v>100.27498049977392</v>
      </c>
      <c r="E68" s="21">
        <v>2826.06</v>
      </c>
      <c r="F68" s="28">
        <f t="shared" si="1"/>
        <v>101.18352580212567</v>
      </c>
    </row>
    <row r="69" spans="2:6" x14ac:dyDescent="0.25">
      <c r="B69" s="119">
        <v>43613</v>
      </c>
      <c r="C69" s="21">
        <v>96392.8</v>
      </c>
      <c r="D69" s="28">
        <f t="shared" si="0"/>
        <v>101.87338656462063</v>
      </c>
      <c r="E69" s="21">
        <v>2802.39</v>
      </c>
      <c r="F69" s="28">
        <f t="shared" si="1"/>
        <v>100.3424367086604</v>
      </c>
    </row>
    <row r="70" spans="2:6" x14ac:dyDescent="0.25">
      <c r="B70" s="119">
        <v>43614</v>
      </c>
      <c r="C70" s="21">
        <v>96566.6</v>
      </c>
      <c r="D70" s="28">
        <f t="shared" si="0"/>
        <v>102.05352813533429</v>
      </c>
      <c r="E70" s="21">
        <v>2783.02</v>
      </c>
      <c r="F70" s="28">
        <f t="shared" si="1"/>
        <v>99.648841156913051</v>
      </c>
    </row>
    <row r="71" spans="2:6" x14ac:dyDescent="0.25">
      <c r="B71" s="119">
        <v>43615</v>
      </c>
      <c r="C71" s="21">
        <v>97457.4</v>
      </c>
      <c r="D71" s="28">
        <f t="shared" si="0"/>
        <v>102.97177150639118</v>
      </c>
      <c r="E71" s="21">
        <v>2788.86</v>
      </c>
      <c r="F71" s="28">
        <f t="shared" si="1"/>
        <v>99.858465274393055</v>
      </c>
    </row>
    <row r="72" spans="2:6" x14ac:dyDescent="0.25">
      <c r="B72" s="119">
        <v>43616</v>
      </c>
      <c r="C72" s="21">
        <v>97030.3</v>
      </c>
      <c r="D72" s="28">
        <f t="shared" si="0"/>
        <v>102.53256564754309</v>
      </c>
      <c r="E72" s="21">
        <v>2752.06</v>
      </c>
      <c r="F72" s="28">
        <f t="shared" si="1"/>
        <v>98.530146472081043</v>
      </c>
    </row>
    <row r="73" spans="2:6" x14ac:dyDescent="0.25">
      <c r="B73" s="119">
        <v>43619</v>
      </c>
      <c r="C73" s="21">
        <v>97020.5</v>
      </c>
      <c r="D73" s="28">
        <f t="shared" si="0"/>
        <v>102.52246519961065</v>
      </c>
      <c r="E73" s="21">
        <v>2744.45</v>
      </c>
      <c r="F73" s="28">
        <f t="shared" si="1"/>
        <v>98.253243314896054</v>
      </c>
    </row>
    <row r="74" spans="2:6" x14ac:dyDescent="0.25">
      <c r="B74" s="119">
        <v>43620</v>
      </c>
      <c r="C74" s="21">
        <v>97380.3</v>
      </c>
      <c r="D74" s="28">
        <f t="shared" si="0"/>
        <v>102.8926287080269</v>
      </c>
      <c r="E74" s="21">
        <v>2803.27</v>
      </c>
      <c r="F74" s="28">
        <f t="shared" si="1"/>
        <v>100.37383354711403</v>
      </c>
    </row>
    <row r="75" spans="2:6" x14ac:dyDescent="0.25">
      <c r="B75" s="119">
        <v>43621</v>
      </c>
      <c r="C75" s="21">
        <v>95998.8</v>
      </c>
      <c r="D75" s="28">
        <f t="shared" ref="D75:D138" si="2">D74+(LN(C75)-LN(C74))*100</f>
        <v>101.46380470054444</v>
      </c>
      <c r="E75" s="21">
        <v>2826.15</v>
      </c>
      <c r="F75" s="28">
        <f t="shared" ref="F75:F138" si="3">F74+(LN(E75)-LN(E74))*100</f>
        <v>101.18671039717813</v>
      </c>
    </row>
    <row r="76" spans="2:6" x14ac:dyDescent="0.25">
      <c r="B76" s="119">
        <v>43622</v>
      </c>
      <c r="C76" s="21">
        <v>97204.9</v>
      </c>
      <c r="D76" s="28">
        <f t="shared" si="2"/>
        <v>102.71234773341413</v>
      </c>
      <c r="E76" s="21">
        <v>2843.49</v>
      </c>
      <c r="F76" s="28">
        <f t="shared" si="3"/>
        <v>101.79839135276477</v>
      </c>
    </row>
    <row r="77" spans="2:6" x14ac:dyDescent="0.25">
      <c r="B77" s="119">
        <v>43623</v>
      </c>
      <c r="C77" s="21">
        <v>97821.3</v>
      </c>
      <c r="D77" s="28">
        <f t="shared" si="2"/>
        <v>103.3444700354442</v>
      </c>
      <c r="E77" s="21">
        <v>2873.34</v>
      </c>
      <c r="F77" s="28">
        <f t="shared" si="3"/>
        <v>102.84268587522151</v>
      </c>
    </row>
    <row r="78" spans="2:6" x14ac:dyDescent="0.25">
      <c r="B78" s="119">
        <v>43626</v>
      </c>
      <c r="C78" s="21">
        <v>97466.7</v>
      </c>
      <c r="D78" s="28">
        <f t="shared" si="2"/>
        <v>102.98131368204524</v>
      </c>
      <c r="E78" s="21">
        <v>2886.73</v>
      </c>
      <c r="F78" s="28">
        <f t="shared" si="3"/>
        <v>103.30761161811667</v>
      </c>
    </row>
    <row r="79" spans="2:6" x14ac:dyDescent="0.25">
      <c r="B79" s="119">
        <v>43627</v>
      </c>
      <c r="C79" s="21">
        <v>98960</v>
      </c>
      <c r="D79" s="28">
        <f t="shared" si="2"/>
        <v>104.50180836999647</v>
      </c>
      <c r="E79" s="21">
        <v>2885.72</v>
      </c>
      <c r="F79" s="28">
        <f t="shared" si="3"/>
        <v>103.27261781097044</v>
      </c>
    </row>
    <row r="80" spans="2:6" x14ac:dyDescent="0.25">
      <c r="B80" s="119">
        <v>43628</v>
      </c>
      <c r="C80" s="21">
        <v>98320.9</v>
      </c>
      <c r="D80" s="28">
        <f t="shared" si="2"/>
        <v>103.85389746151802</v>
      </c>
      <c r="E80" s="21">
        <v>2879.84</v>
      </c>
      <c r="F80" s="28">
        <f t="shared" si="3"/>
        <v>103.06864796108316</v>
      </c>
    </row>
    <row r="81" spans="2:6" x14ac:dyDescent="0.25">
      <c r="B81" s="119">
        <v>43629</v>
      </c>
      <c r="C81" s="21">
        <v>98773.7</v>
      </c>
      <c r="D81" s="28">
        <f t="shared" si="2"/>
        <v>104.31337306015709</v>
      </c>
      <c r="E81" s="21">
        <v>2891.64</v>
      </c>
      <c r="F81" s="28">
        <f t="shared" si="3"/>
        <v>103.4775557782073</v>
      </c>
    </row>
    <row r="82" spans="2:6" x14ac:dyDescent="0.25">
      <c r="B82" s="119">
        <v>43630</v>
      </c>
      <c r="C82" s="21">
        <v>98040.1</v>
      </c>
      <c r="D82" s="28">
        <f t="shared" si="2"/>
        <v>103.56789342669646</v>
      </c>
      <c r="E82" s="21">
        <v>2886.98</v>
      </c>
      <c r="F82" s="28">
        <f t="shared" si="3"/>
        <v>103.31627156120898</v>
      </c>
    </row>
    <row r="83" spans="2:6" x14ac:dyDescent="0.25">
      <c r="B83" s="119">
        <v>43633</v>
      </c>
      <c r="C83" s="21">
        <v>97623.3</v>
      </c>
      <c r="D83" s="28">
        <f t="shared" si="2"/>
        <v>103.1418550051622</v>
      </c>
      <c r="E83" s="21">
        <v>2889.67</v>
      </c>
      <c r="F83" s="28">
        <f t="shared" si="3"/>
        <v>103.40940513151139</v>
      </c>
    </row>
    <row r="84" spans="2:6" x14ac:dyDescent="0.25">
      <c r="B84" s="119">
        <v>43634</v>
      </c>
      <c r="C84" s="21">
        <v>99404.4</v>
      </c>
      <c r="D84" s="28">
        <f t="shared" si="2"/>
        <v>104.94987338921305</v>
      </c>
      <c r="E84" s="21">
        <v>2917.75</v>
      </c>
      <c r="F84" s="28">
        <f t="shared" si="3"/>
        <v>104.37645138721251</v>
      </c>
    </row>
    <row r="85" spans="2:6" x14ac:dyDescent="0.25">
      <c r="B85" s="119">
        <v>43635</v>
      </c>
      <c r="C85" s="21">
        <v>100303.4</v>
      </c>
      <c r="D85" s="28">
        <f t="shared" si="2"/>
        <v>105.85019483141733</v>
      </c>
      <c r="E85" s="21">
        <v>2926.46</v>
      </c>
      <c r="F85" s="28">
        <f t="shared" si="3"/>
        <v>104.67452440131873</v>
      </c>
    </row>
    <row r="86" spans="2:6" x14ac:dyDescent="0.25">
      <c r="B86" s="119">
        <v>43636</v>
      </c>
      <c r="C86" s="21">
        <v>100303.4</v>
      </c>
      <c r="D86" s="28">
        <f t="shared" si="2"/>
        <v>105.85019483141733</v>
      </c>
      <c r="E86" s="21">
        <v>2954.18</v>
      </c>
      <c r="F86" s="28">
        <f t="shared" si="3"/>
        <v>105.61728591409037</v>
      </c>
    </row>
    <row r="87" spans="2:6" x14ac:dyDescent="0.25">
      <c r="B87" s="119">
        <v>43637</v>
      </c>
      <c r="C87" s="21">
        <v>102012.6</v>
      </c>
      <c r="D87" s="28">
        <f t="shared" si="2"/>
        <v>107.53986906826395</v>
      </c>
      <c r="E87" s="21">
        <v>2950.46</v>
      </c>
      <c r="F87" s="28">
        <f t="shared" si="3"/>
        <v>105.49128329607557</v>
      </c>
    </row>
    <row r="88" spans="2:6" x14ac:dyDescent="0.25">
      <c r="B88" s="119">
        <v>43640</v>
      </c>
      <c r="C88" s="21">
        <v>102062.3</v>
      </c>
      <c r="D88" s="28">
        <f t="shared" si="2"/>
        <v>107.58857667609082</v>
      </c>
      <c r="E88" s="21">
        <v>2945.35</v>
      </c>
      <c r="F88" s="28">
        <f t="shared" si="3"/>
        <v>105.31793981046314</v>
      </c>
    </row>
    <row r="89" spans="2:6" x14ac:dyDescent="0.25">
      <c r="B89" s="119">
        <v>43641</v>
      </c>
      <c r="C89" s="21">
        <v>100093</v>
      </c>
      <c r="D89" s="28">
        <f t="shared" si="2"/>
        <v>105.6402109421757</v>
      </c>
      <c r="E89" s="21">
        <v>2917.38</v>
      </c>
      <c r="F89" s="28">
        <f t="shared" si="3"/>
        <v>104.3637695789068</v>
      </c>
    </row>
    <row r="90" spans="2:6" x14ac:dyDescent="0.25">
      <c r="B90" s="119">
        <v>43642</v>
      </c>
      <c r="C90" s="21">
        <v>100688.6</v>
      </c>
      <c r="D90" s="28">
        <f t="shared" si="2"/>
        <v>106.23349413846213</v>
      </c>
      <c r="E90" s="21">
        <v>2913.78</v>
      </c>
      <c r="F90" s="28">
        <f t="shared" si="3"/>
        <v>104.24029498869216</v>
      </c>
    </row>
    <row r="91" spans="2:6" x14ac:dyDescent="0.25">
      <c r="B91" s="119">
        <v>43643</v>
      </c>
      <c r="C91" s="21">
        <v>100724</v>
      </c>
      <c r="D91" s="28">
        <f t="shared" si="2"/>
        <v>106.26864586220194</v>
      </c>
      <c r="E91" s="21">
        <v>2924.92</v>
      </c>
      <c r="F91" s="28">
        <f t="shared" si="3"/>
        <v>104.62188724442396</v>
      </c>
    </row>
    <row r="92" spans="2:6" x14ac:dyDescent="0.25">
      <c r="B92" s="119">
        <v>43644</v>
      </c>
      <c r="C92" s="21">
        <v>100967.2</v>
      </c>
      <c r="D92" s="28">
        <f t="shared" si="2"/>
        <v>106.50980672382403</v>
      </c>
      <c r="E92" s="21">
        <v>2941.76</v>
      </c>
      <c r="F92" s="28">
        <f t="shared" si="3"/>
        <v>105.19597842550525</v>
      </c>
    </row>
    <row r="93" spans="2:6" x14ac:dyDescent="0.25">
      <c r="B93" s="119">
        <v>43647</v>
      </c>
      <c r="C93" s="21">
        <v>101339.7</v>
      </c>
      <c r="D93" s="28">
        <f t="shared" si="2"/>
        <v>106.87805953275578</v>
      </c>
      <c r="E93" s="21">
        <v>2964.33</v>
      </c>
      <c r="F93" s="28">
        <f t="shared" si="3"/>
        <v>105.96027798306324</v>
      </c>
    </row>
    <row r="94" spans="2:6" x14ac:dyDescent="0.25">
      <c r="B94" s="119">
        <v>43648</v>
      </c>
      <c r="C94" s="21">
        <v>100605.2</v>
      </c>
      <c r="D94" s="28">
        <f t="shared" si="2"/>
        <v>106.15063018063321</v>
      </c>
      <c r="E94" s="21">
        <v>2973.01</v>
      </c>
      <c r="F94" s="28">
        <f t="shared" si="3"/>
        <v>106.25266501778889</v>
      </c>
    </row>
    <row r="95" spans="2:6" x14ac:dyDescent="0.25">
      <c r="B95" s="119">
        <v>43649</v>
      </c>
      <c r="C95" s="21">
        <v>102043.1</v>
      </c>
      <c r="D95" s="28">
        <f t="shared" si="2"/>
        <v>107.56976286709158</v>
      </c>
      <c r="E95" s="21">
        <v>2995.82</v>
      </c>
      <c r="F95" s="28">
        <f t="shared" si="3"/>
        <v>107.01697263050821</v>
      </c>
    </row>
    <row r="96" spans="2:6" x14ac:dyDescent="0.25">
      <c r="B96" s="119">
        <v>43650</v>
      </c>
      <c r="C96" s="21">
        <v>103636.2</v>
      </c>
      <c r="D96" s="28">
        <f t="shared" si="2"/>
        <v>109.11890452572891</v>
      </c>
      <c r="E96" s="21">
        <v>2995.82</v>
      </c>
      <c r="F96" s="28">
        <f t="shared" si="3"/>
        <v>107.01697263050821</v>
      </c>
    </row>
    <row r="97" spans="2:6" x14ac:dyDescent="0.25">
      <c r="B97" s="119">
        <v>43651</v>
      </c>
      <c r="C97" s="21">
        <v>104089.5</v>
      </c>
      <c r="D97" s="28">
        <f t="shared" si="2"/>
        <v>109.55534615961713</v>
      </c>
      <c r="E97" s="21">
        <v>2990.41</v>
      </c>
      <c r="F97" s="28">
        <f t="shared" si="3"/>
        <v>106.83622443096115</v>
      </c>
    </row>
    <row r="98" spans="2:6" x14ac:dyDescent="0.25">
      <c r="B98" s="119">
        <v>43654</v>
      </c>
      <c r="C98" s="21">
        <v>104530.2</v>
      </c>
      <c r="D98" s="28">
        <f t="shared" si="2"/>
        <v>109.97783804848368</v>
      </c>
      <c r="E98" s="21">
        <v>2975.95</v>
      </c>
      <c r="F98" s="28">
        <f t="shared" si="3"/>
        <v>106.35150583162363</v>
      </c>
    </row>
    <row r="99" spans="2:6" x14ac:dyDescent="0.25">
      <c r="B99" s="119">
        <v>43655</v>
      </c>
      <c r="C99" s="21">
        <v>104530.2</v>
      </c>
      <c r="D99" s="28">
        <f t="shared" si="2"/>
        <v>109.97783804848368</v>
      </c>
      <c r="E99" s="21">
        <v>2979.63</v>
      </c>
      <c r="F99" s="28">
        <f t="shared" si="3"/>
        <v>106.47508742966629</v>
      </c>
    </row>
    <row r="100" spans="2:6" x14ac:dyDescent="0.25">
      <c r="B100" s="119">
        <v>43656</v>
      </c>
      <c r="C100" s="21">
        <v>105817.1</v>
      </c>
      <c r="D100" s="28">
        <f t="shared" si="2"/>
        <v>111.20144876887889</v>
      </c>
      <c r="E100" s="21">
        <v>2993.07</v>
      </c>
      <c r="F100" s="28">
        <f t="shared" si="3"/>
        <v>106.925135906398</v>
      </c>
    </row>
    <row r="101" spans="2:6" x14ac:dyDescent="0.25">
      <c r="B101" s="119">
        <v>43657</v>
      </c>
      <c r="C101" s="21">
        <v>105146.4</v>
      </c>
      <c r="D101" s="28">
        <f t="shared" si="2"/>
        <v>110.5656020373784</v>
      </c>
      <c r="E101" s="21">
        <v>2999.91</v>
      </c>
      <c r="F101" s="28">
        <f t="shared" si="3"/>
        <v>107.15340307798994</v>
      </c>
    </row>
    <row r="102" spans="2:6" x14ac:dyDescent="0.25">
      <c r="B102" s="119">
        <v>43658</v>
      </c>
      <c r="C102" s="21">
        <v>103906</v>
      </c>
      <c r="D102" s="28">
        <f t="shared" si="2"/>
        <v>109.37889998880281</v>
      </c>
      <c r="E102" s="21">
        <v>3013.77</v>
      </c>
      <c r="F102" s="28">
        <f t="shared" si="3"/>
        <v>107.61435293035416</v>
      </c>
    </row>
    <row r="103" spans="2:6" x14ac:dyDescent="0.25">
      <c r="B103" s="119">
        <v>43661</v>
      </c>
      <c r="C103" s="21">
        <v>103802.7</v>
      </c>
      <c r="D103" s="28">
        <f t="shared" si="2"/>
        <v>109.27943375699198</v>
      </c>
      <c r="E103" s="21">
        <v>3014.3</v>
      </c>
      <c r="F103" s="28">
        <f t="shared" si="3"/>
        <v>107.63193733137692</v>
      </c>
    </row>
    <row r="104" spans="2:6" x14ac:dyDescent="0.25">
      <c r="B104" s="119">
        <v>43662</v>
      </c>
      <c r="C104" s="21">
        <v>103775.4</v>
      </c>
      <c r="D104" s="28">
        <f t="shared" si="2"/>
        <v>109.25313040402995</v>
      </c>
      <c r="E104" s="21">
        <v>3004.04</v>
      </c>
      <c r="F104" s="28">
        <f t="shared" si="3"/>
        <v>107.29097919542633</v>
      </c>
    </row>
    <row r="105" spans="2:6" x14ac:dyDescent="0.25">
      <c r="B105" s="119">
        <v>43663</v>
      </c>
      <c r="C105" s="21">
        <v>103855.5</v>
      </c>
      <c r="D105" s="28">
        <f t="shared" si="2"/>
        <v>109.33028655369142</v>
      </c>
      <c r="E105" s="21">
        <v>2984.42</v>
      </c>
      <c r="F105" s="28">
        <f t="shared" si="3"/>
        <v>106.63571656691087</v>
      </c>
    </row>
    <row r="106" spans="2:6" x14ac:dyDescent="0.25">
      <c r="B106" s="119">
        <v>43664</v>
      </c>
      <c r="C106" s="21">
        <v>104716.6</v>
      </c>
      <c r="D106" s="28">
        <f t="shared" si="2"/>
        <v>110.1560009157829</v>
      </c>
      <c r="E106" s="21">
        <v>2995.11</v>
      </c>
      <c r="F106" s="28">
        <f t="shared" si="3"/>
        <v>106.99327013345599</v>
      </c>
    </row>
    <row r="107" spans="2:6" x14ac:dyDescent="0.25">
      <c r="B107" s="119">
        <v>43665</v>
      </c>
      <c r="C107" s="21">
        <v>103451.9</v>
      </c>
      <c r="D107" s="28">
        <f t="shared" si="2"/>
        <v>108.94091259991858</v>
      </c>
      <c r="E107" s="21">
        <v>2976.61</v>
      </c>
      <c r="F107" s="28">
        <f t="shared" si="3"/>
        <v>106.37368116468045</v>
      </c>
    </row>
    <row r="108" spans="2:6" x14ac:dyDescent="0.25">
      <c r="B108" s="119">
        <v>43668</v>
      </c>
      <c r="C108" s="21">
        <v>103949.5</v>
      </c>
      <c r="D108" s="28">
        <f t="shared" si="2"/>
        <v>109.42075599033775</v>
      </c>
      <c r="E108" s="21">
        <v>2985.03</v>
      </c>
      <c r="F108" s="28">
        <f t="shared" si="3"/>
        <v>106.65615396071182</v>
      </c>
    </row>
    <row r="109" spans="2:6" x14ac:dyDescent="0.25">
      <c r="B109" s="119">
        <v>43669</v>
      </c>
      <c r="C109" s="21">
        <v>103704.3</v>
      </c>
      <c r="D109" s="28">
        <f t="shared" si="2"/>
        <v>109.18459357581686</v>
      </c>
      <c r="E109" s="21">
        <v>3005.47</v>
      </c>
      <c r="F109" s="28">
        <f t="shared" si="3"/>
        <v>107.33857043088442</v>
      </c>
    </row>
    <row r="110" spans="2:6" x14ac:dyDescent="0.25">
      <c r="B110" s="119">
        <v>43670</v>
      </c>
      <c r="C110" s="21">
        <v>104119.5</v>
      </c>
      <c r="D110" s="28">
        <f t="shared" si="2"/>
        <v>109.58416335792032</v>
      </c>
      <c r="E110" s="21">
        <v>3019.56</v>
      </c>
      <c r="F110" s="28">
        <f t="shared" si="3"/>
        <v>107.80628679697379</v>
      </c>
    </row>
    <row r="111" spans="2:6" x14ac:dyDescent="0.25">
      <c r="B111" s="119">
        <v>43671</v>
      </c>
      <c r="C111" s="21">
        <v>102654.6</v>
      </c>
      <c r="D111" s="28">
        <f t="shared" si="2"/>
        <v>108.16723105461834</v>
      </c>
      <c r="E111" s="21">
        <v>3003.67</v>
      </c>
      <c r="F111" s="28">
        <f t="shared" si="3"/>
        <v>107.27866169007179</v>
      </c>
    </row>
    <row r="112" spans="2:6" x14ac:dyDescent="0.25">
      <c r="B112" s="119">
        <v>43672</v>
      </c>
      <c r="C112" s="21">
        <v>102818.9</v>
      </c>
      <c r="D112" s="28">
        <f t="shared" si="2"/>
        <v>108.32715438781422</v>
      </c>
      <c r="E112" s="21">
        <v>3025.86</v>
      </c>
      <c r="F112" s="28">
        <f t="shared" si="3"/>
        <v>108.01470911603826</v>
      </c>
    </row>
    <row r="113" spans="2:6" x14ac:dyDescent="0.25">
      <c r="B113" s="119">
        <v>43675</v>
      </c>
      <c r="C113" s="21">
        <v>103482.6</v>
      </c>
      <c r="D113" s="28">
        <f t="shared" si="2"/>
        <v>108.97058382460594</v>
      </c>
      <c r="E113" s="21">
        <v>3020.97</v>
      </c>
      <c r="F113" s="28">
        <f t="shared" si="3"/>
        <v>107.85297144304327</v>
      </c>
    </row>
    <row r="114" spans="2:6" x14ac:dyDescent="0.25">
      <c r="B114" s="119">
        <v>43676</v>
      </c>
      <c r="C114" s="21">
        <v>102932.8</v>
      </c>
      <c r="D114" s="28">
        <f t="shared" si="2"/>
        <v>108.43787037376715</v>
      </c>
      <c r="E114" s="21">
        <v>3013.18</v>
      </c>
      <c r="F114" s="28">
        <f t="shared" si="3"/>
        <v>107.59477420473385</v>
      </c>
    </row>
    <row r="115" spans="2:6" x14ac:dyDescent="0.25">
      <c r="B115" s="119">
        <v>43677</v>
      </c>
      <c r="C115" s="21">
        <v>101812.1</v>
      </c>
      <c r="D115" s="28">
        <f t="shared" si="2"/>
        <v>107.34313131796094</v>
      </c>
      <c r="E115" s="21">
        <v>2980.38</v>
      </c>
      <c r="F115" s="28">
        <f t="shared" si="3"/>
        <v>106.50025517280622</v>
      </c>
    </row>
    <row r="116" spans="2:6" x14ac:dyDescent="0.25">
      <c r="B116" s="119">
        <v>43678</v>
      </c>
      <c r="C116" s="21">
        <v>102125.9</v>
      </c>
      <c r="D116" s="28">
        <f t="shared" si="2"/>
        <v>107.65087214865667</v>
      </c>
      <c r="E116" s="21">
        <v>2953.56</v>
      </c>
      <c r="F116" s="28">
        <f t="shared" si="3"/>
        <v>105.59629650012577</v>
      </c>
    </row>
    <row r="117" spans="2:6" x14ac:dyDescent="0.25">
      <c r="B117" s="119">
        <v>43679</v>
      </c>
      <c r="C117" s="21">
        <v>102673.7</v>
      </c>
      <c r="D117" s="28">
        <f t="shared" si="2"/>
        <v>108.18583540682417</v>
      </c>
      <c r="E117" s="21">
        <v>2932.05</v>
      </c>
      <c r="F117" s="28">
        <f t="shared" si="3"/>
        <v>104.86535796468024</v>
      </c>
    </row>
    <row r="118" spans="2:6" x14ac:dyDescent="0.25">
      <c r="B118" s="119">
        <v>43682</v>
      </c>
      <c r="C118" s="21">
        <v>100097.8</v>
      </c>
      <c r="D118" s="28">
        <f t="shared" si="2"/>
        <v>105.64500636734094</v>
      </c>
      <c r="E118" s="21">
        <v>2844.74</v>
      </c>
      <c r="F118" s="28">
        <f t="shared" si="3"/>
        <v>101.84234175632163</v>
      </c>
    </row>
    <row r="119" spans="2:6" x14ac:dyDescent="0.25">
      <c r="B119" s="119">
        <v>43683</v>
      </c>
      <c r="C119" s="21">
        <v>102163.7</v>
      </c>
      <c r="D119" s="28">
        <f t="shared" si="2"/>
        <v>107.68787843819004</v>
      </c>
      <c r="E119" s="21">
        <v>2881.77</v>
      </c>
      <c r="F119" s="28">
        <f t="shared" si="3"/>
        <v>103.13564312639932</v>
      </c>
    </row>
    <row r="120" spans="2:6" x14ac:dyDescent="0.25">
      <c r="B120" s="119">
        <v>43684</v>
      </c>
      <c r="C120" s="21">
        <v>102782.39999999999</v>
      </c>
      <c r="D120" s="28">
        <f t="shared" si="2"/>
        <v>108.29164877536587</v>
      </c>
      <c r="E120" s="21">
        <v>2883.98</v>
      </c>
      <c r="F120" s="28">
        <f t="shared" si="3"/>
        <v>103.21230271476961</v>
      </c>
    </row>
    <row r="121" spans="2:6" x14ac:dyDescent="0.25">
      <c r="B121" s="119">
        <v>43685</v>
      </c>
      <c r="C121" s="21">
        <v>104115.2</v>
      </c>
      <c r="D121" s="28">
        <f t="shared" si="2"/>
        <v>109.58003340263377</v>
      </c>
      <c r="E121" s="21">
        <v>2938.09</v>
      </c>
      <c r="F121" s="28">
        <f t="shared" si="3"/>
        <v>105.07114529280318</v>
      </c>
    </row>
    <row r="122" spans="2:6" x14ac:dyDescent="0.25">
      <c r="B122" s="119">
        <v>43686</v>
      </c>
      <c r="C122" s="21">
        <v>103996.2</v>
      </c>
      <c r="D122" s="28">
        <f t="shared" si="2"/>
        <v>109.46567156280213</v>
      </c>
      <c r="E122" s="21">
        <v>2918.65</v>
      </c>
      <c r="F122" s="28">
        <f t="shared" si="3"/>
        <v>104.40729231679697</v>
      </c>
    </row>
    <row r="123" spans="2:6" x14ac:dyDescent="0.25">
      <c r="B123" s="119">
        <v>43689</v>
      </c>
      <c r="C123" s="21">
        <v>101915.2</v>
      </c>
      <c r="D123" s="28">
        <f t="shared" si="2"/>
        <v>107.44434505691646</v>
      </c>
      <c r="E123" s="21">
        <v>2883.75</v>
      </c>
      <c r="F123" s="28">
        <f t="shared" si="3"/>
        <v>103.20432730676254</v>
      </c>
    </row>
    <row r="124" spans="2:6" x14ac:dyDescent="0.25">
      <c r="B124" s="119">
        <v>43690</v>
      </c>
      <c r="C124" s="21">
        <v>103299.5</v>
      </c>
      <c r="D124" s="28">
        <f t="shared" si="2"/>
        <v>108.79348914585573</v>
      </c>
      <c r="E124" s="21">
        <v>2926.32</v>
      </c>
      <c r="F124" s="28">
        <f t="shared" si="3"/>
        <v>104.66974034997813</v>
      </c>
    </row>
    <row r="125" spans="2:6" x14ac:dyDescent="0.25">
      <c r="B125" s="119">
        <v>43691</v>
      </c>
      <c r="C125" s="21">
        <v>100258</v>
      </c>
      <c r="D125" s="28">
        <f t="shared" si="2"/>
        <v>105.8049219117274</v>
      </c>
      <c r="E125" s="21">
        <v>2840.6</v>
      </c>
      <c r="F125" s="28">
        <f t="shared" si="3"/>
        <v>101.69670400266898</v>
      </c>
    </row>
    <row r="126" spans="2:6" x14ac:dyDescent="0.25">
      <c r="B126" s="119">
        <v>43692</v>
      </c>
      <c r="C126" s="21">
        <v>99056.9</v>
      </c>
      <c r="D126" s="28">
        <f t="shared" si="2"/>
        <v>104.59967881210001</v>
      </c>
      <c r="E126" s="21">
        <v>2847.6</v>
      </c>
      <c r="F126" s="28">
        <f t="shared" si="3"/>
        <v>101.94282768093804</v>
      </c>
    </row>
    <row r="127" spans="2:6" x14ac:dyDescent="0.25">
      <c r="B127" s="119">
        <v>43693</v>
      </c>
      <c r="C127" s="21">
        <v>99805.8</v>
      </c>
      <c r="D127" s="28">
        <f t="shared" si="2"/>
        <v>105.3528653476933</v>
      </c>
      <c r="E127" s="21">
        <v>2888.68</v>
      </c>
      <c r="F127" s="28">
        <f t="shared" si="3"/>
        <v>103.37513929404265</v>
      </c>
    </row>
    <row r="128" spans="2:6" x14ac:dyDescent="0.25">
      <c r="B128" s="119">
        <v>43696</v>
      </c>
      <c r="C128" s="21">
        <v>99468.7</v>
      </c>
      <c r="D128" s="28">
        <f t="shared" si="2"/>
        <v>105.01453774275367</v>
      </c>
      <c r="E128" s="21">
        <v>2923.65</v>
      </c>
      <c r="F128" s="28">
        <f t="shared" si="3"/>
        <v>104.57845782424214</v>
      </c>
    </row>
    <row r="129" spans="2:6" x14ac:dyDescent="0.25">
      <c r="B129" s="119">
        <v>43697</v>
      </c>
      <c r="C129" s="21">
        <v>99222.3</v>
      </c>
      <c r="D129" s="28">
        <f t="shared" si="2"/>
        <v>104.76651430302864</v>
      </c>
      <c r="E129" s="21">
        <v>2900.51</v>
      </c>
      <c r="F129" s="28">
        <f t="shared" si="3"/>
        <v>103.7838326161272</v>
      </c>
    </row>
    <row r="130" spans="2:6" x14ac:dyDescent="0.25">
      <c r="B130" s="119">
        <v>43698</v>
      </c>
      <c r="C130" s="21">
        <v>101201.9</v>
      </c>
      <c r="D130" s="28">
        <f t="shared" si="2"/>
        <v>106.74198869964133</v>
      </c>
      <c r="E130" s="21">
        <v>2924.43</v>
      </c>
      <c r="F130" s="28">
        <f t="shared" si="3"/>
        <v>104.6051332460772</v>
      </c>
    </row>
    <row r="131" spans="2:6" x14ac:dyDescent="0.25">
      <c r="B131" s="119">
        <v>43699</v>
      </c>
      <c r="C131" s="21">
        <v>100011.3</v>
      </c>
      <c r="D131" s="28">
        <f t="shared" si="2"/>
        <v>105.55855352198051</v>
      </c>
      <c r="E131" s="21">
        <v>2922.95</v>
      </c>
      <c r="F131" s="28">
        <f t="shared" si="3"/>
        <v>104.5545122831295</v>
      </c>
    </row>
    <row r="132" spans="2:6" x14ac:dyDescent="0.25">
      <c r="B132" s="119">
        <v>43700</v>
      </c>
      <c r="C132" s="21">
        <v>97667.5</v>
      </c>
      <c r="D132" s="28">
        <f t="shared" si="2"/>
        <v>103.18712083514984</v>
      </c>
      <c r="E132" s="21">
        <v>2847.11</v>
      </c>
      <c r="F132" s="28">
        <f t="shared" si="3"/>
        <v>101.92561872732283</v>
      </c>
    </row>
    <row r="133" spans="2:6" x14ac:dyDescent="0.25">
      <c r="B133" s="119">
        <v>43703</v>
      </c>
      <c r="C133" s="21">
        <v>96429.6</v>
      </c>
      <c r="D133" s="28">
        <f t="shared" si="2"/>
        <v>101.91155640427283</v>
      </c>
      <c r="E133" s="21">
        <v>2878.38</v>
      </c>
      <c r="F133" s="28">
        <f t="shared" si="3"/>
        <v>103.01793784471769</v>
      </c>
    </row>
    <row r="134" spans="2:6" x14ac:dyDescent="0.25">
      <c r="B134" s="119">
        <v>43704</v>
      </c>
      <c r="C134" s="21">
        <v>97276.2</v>
      </c>
      <c r="D134" s="28">
        <f t="shared" si="2"/>
        <v>102.78567105706315</v>
      </c>
      <c r="E134" s="21">
        <v>2869.16</v>
      </c>
      <c r="F134" s="28">
        <f t="shared" si="3"/>
        <v>102.69710465664923</v>
      </c>
    </row>
    <row r="135" spans="2:6" x14ac:dyDescent="0.25">
      <c r="B135" s="119">
        <v>43705</v>
      </c>
      <c r="C135" s="21">
        <v>98193.5</v>
      </c>
      <c r="D135" s="28">
        <f t="shared" si="2"/>
        <v>103.72423773393749</v>
      </c>
      <c r="E135" s="21">
        <v>2887.94</v>
      </c>
      <c r="F135" s="28">
        <f t="shared" si="3"/>
        <v>103.34951877532939</v>
      </c>
    </row>
    <row r="136" spans="2:6" x14ac:dyDescent="0.25">
      <c r="B136" s="119">
        <v>43706</v>
      </c>
      <c r="C136" s="21">
        <v>100524.4</v>
      </c>
      <c r="D136" s="28">
        <f t="shared" si="2"/>
        <v>106.07028397167468</v>
      </c>
      <c r="E136" s="21">
        <v>2924.58</v>
      </c>
      <c r="F136" s="28">
        <f t="shared" si="3"/>
        <v>104.6102623192035</v>
      </c>
    </row>
    <row r="137" spans="2:6" x14ac:dyDescent="0.25">
      <c r="B137" s="119">
        <v>43707</v>
      </c>
      <c r="C137" s="21">
        <v>101134.6</v>
      </c>
      <c r="D137" s="28">
        <f t="shared" si="2"/>
        <v>106.67546585034628</v>
      </c>
      <c r="E137" s="21">
        <v>2926.46</v>
      </c>
      <c r="F137" s="28">
        <f t="shared" si="3"/>
        <v>104.67452440131868</v>
      </c>
    </row>
    <row r="138" spans="2:6" x14ac:dyDescent="0.25">
      <c r="B138" s="119">
        <v>43710</v>
      </c>
      <c r="C138" s="21">
        <v>100625.7</v>
      </c>
      <c r="D138" s="28">
        <f t="shared" si="2"/>
        <v>106.1710047852003</v>
      </c>
      <c r="E138" s="21">
        <v>2926.46</v>
      </c>
      <c r="F138" s="28">
        <f t="shared" si="3"/>
        <v>104.67452440131868</v>
      </c>
    </row>
    <row r="139" spans="2:6" x14ac:dyDescent="0.25">
      <c r="B139" s="119">
        <v>43711</v>
      </c>
      <c r="C139" s="21">
        <v>99680.8</v>
      </c>
      <c r="D139" s="28">
        <f t="shared" ref="D139:D202" si="4">D138+(LN(C139)-LN(C138))*100</f>
        <v>105.22754363048534</v>
      </c>
      <c r="E139" s="21">
        <v>2906.27</v>
      </c>
      <c r="F139" s="28">
        <f t="shared" ref="F139:F202" si="5">F138+(LN(E139)-LN(E138))*100</f>
        <v>103.9822214612079</v>
      </c>
    </row>
    <row r="140" spans="2:6" x14ac:dyDescent="0.25">
      <c r="B140" s="119">
        <v>43712</v>
      </c>
      <c r="C140" s="21">
        <v>101200.9</v>
      </c>
      <c r="D140" s="28">
        <f t="shared" si="4"/>
        <v>106.7410005710185</v>
      </c>
      <c r="E140" s="21">
        <v>2937.78</v>
      </c>
      <c r="F140" s="28">
        <f t="shared" si="5"/>
        <v>105.06059366384306</v>
      </c>
    </row>
    <row r="141" spans="2:6" x14ac:dyDescent="0.25">
      <c r="B141" s="119">
        <v>43713</v>
      </c>
      <c r="C141" s="21">
        <v>102243</v>
      </c>
      <c r="D141" s="28">
        <f t="shared" si="4"/>
        <v>107.76546885374732</v>
      </c>
      <c r="E141" s="21">
        <v>2976</v>
      </c>
      <c r="F141" s="28">
        <f t="shared" si="5"/>
        <v>106.35318595326441</v>
      </c>
    </row>
    <row r="142" spans="2:6" x14ac:dyDescent="0.25">
      <c r="B142" s="119">
        <v>43714</v>
      </c>
      <c r="C142" s="21">
        <v>102935.4</v>
      </c>
      <c r="D142" s="28">
        <f t="shared" si="4"/>
        <v>108.44039626168964</v>
      </c>
      <c r="E142" s="21">
        <v>2978.71</v>
      </c>
      <c r="F142" s="28">
        <f t="shared" si="5"/>
        <v>106.44420634509194</v>
      </c>
    </row>
    <row r="143" spans="2:6" x14ac:dyDescent="0.25">
      <c r="B143" s="119">
        <v>43717</v>
      </c>
      <c r="C143" s="21">
        <v>103180.6</v>
      </c>
      <c r="D143" s="28">
        <f t="shared" si="4"/>
        <v>108.67832064957722</v>
      </c>
      <c r="E143" s="21">
        <v>2978.43</v>
      </c>
      <c r="F143" s="28">
        <f t="shared" si="5"/>
        <v>106.43480586096011</v>
      </c>
    </row>
    <row r="144" spans="2:6" x14ac:dyDescent="0.25">
      <c r="B144" s="119">
        <v>43718</v>
      </c>
      <c r="C144" s="21">
        <v>103031.5</v>
      </c>
      <c r="D144" s="28">
        <f t="shared" si="4"/>
        <v>108.53371223330797</v>
      </c>
      <c r="E144" s="21">
        <v>2979.39</v>
      </c>
      <c r="F144" s="28">
        <f t="shared" si="5"/>
        <v>106.46703241390419</v>
      </c>
    </row>
    <row r="145" spans="2:6" x14ac:dyDescent="0.25">
      <c r="B145" s="119">
        <v>43719</v>
      </c>
      <c r="C145" s="21">
        <v>103445.6</v>
      </c>
      <c r="D145" s="28">
        <f t="shared" si="4"/>
        <v>108.93482262782913</v>
      </c>
      <c r="E145" s="21">
        <v>3000.93</v>
      </c>
      <c r="F145" s="28">
        <f t="shared" si="5"/>
        <v>107.18739831898368</v>
      </c>
    </row>
    <row r="146" spans="2:6" x14ac:dyDescent="0.25">
      <c r="B146" s="119">
        <v>43720</v>
      </c>
      <c r="C146" s="21">
        <v>104370.9</v>
      </c>
      <c r="D146" s="28">
        <f t="shared" si="4"/>
        <v>109.82532565780917</v>
      </c>
      <c r="E146" s="21">
        <v>3009.57</v>
      </c>
      <c r="F146" s="28">
        <f t="shared" si="5"/>
        <v>107.47489539746726</v>
      </c>
    </row>
    <row r="147" spans="2:6" x14ac:dyDescent="0.25">
      <c r="B147" s="119">
        <v>43721</v>
      </c>
      <c r="C147" s="21">
        <v>103501.2</v>
      </c>
      <c r="D147" s="28">
        <f t="shared" si="4"/>
        <v>108.98855624568426</v>
      </c>
      <c r="E147" s="21">
        <v>3007.39</v>
      </c>
      <c r="F147" s="28">
        <f t="shared" si="5"/>
        <v>107.40243355310102</v>
      </c>
    </row>
    <row r="148" spans="2:6" x14ac:dyDescent="0.25">
      <c r="B148" s="119">
        <v>43724</v>
      </c>
      <c r="C148" s="21">
        <v>103680.4</v>
      </c>
      <c r="D148" s="28">
        <f t="shared" si="4"/>
        <v>109.1615446236947</v>
      </c>
      <c r="E148" s="21">
        <v>2997.96</v>
      </c>
      <c r="F148" s="28">
        <f t="shared" si="5"/>
        <v>107.08837999250434</v>
      </c>
    </row>
    <row r="149" spans="2:6" x14ac:dyDescent="0.25">
      <c r="B149" s="119">
        <v>43725</v>
      </c>
      <c r="C149" s="21">
        <v>104616.9</v>
      </c>
      <c r="D149" s="28">
        <f t="shared" si="4"/>
        <v>110.06074620735014</v>
      </c>
      <c r="E149" s="21">
        <v>3005.7</v>
      </c>
      <c r="F149" s="28">
        <f t="shared" si="5"/>
        <v>107.34622285129888</v>
      </c>
    </row>
    <row r="150" spans="2:6" x14ac:dyDescent="0.25">
      <c r="B150" s="119">
        <v>43726</v>
      </c>
      <c r="C150" s="21">
        <v>104531.9</v>
      </c>
      <c r="D150" s="28">
        <f t="shared" si="4"/>
        <v>109.97946435951764</v>
      </c>
      <c r="E150" s="21">
        <v>3006.73</v>
      </c>
      <c r="F150" s="28">
        <f t="shared" si="5"/>
        <v>107.38048520479242</v>
      </c>
    </row>
    <row r="151" spans="2:6" x14ac:dyDescent="0.25">
      <c r="B151" s="119">
        <v>43727</v>
      </c>
      <c r="C151" s="21">
        <v>104339.2</v>
      </c>
      <c r="D151" s="28">
        <f t="shared" si="4"/>
        <v>109.79494859388765</v>
      </c>
      <c r="E151" s="21">
        <v>3006.79</v>
      </c>
      <c r="F151" s="28">
        <f t="shared" si="5"/>
        <v>107.382480708258</v>
      </c>
    </row>
    <row r="152" spans="2:6" x14ac:dyDescent="0.25">
      <c r="B152" s="119">
        <v>43728</v>
      </c>
      <c r="C152" s="21">
        <v>104817.4</v>
      </c>
      <c r="D152" s="28">
        <f t="shared" si="4"/>
        <v>110.25221442554826</v>
      </c>
      <c r="E152" s="21">
        <v>2992.07</v>
      </c>
      <c r="F152" s="28">
        <f t="shared" si="5"/>
        <v>106.89171981222799</v>
      </c>
    </row>
    <row r="153" spans="2:6" x14ac:dyDescent="0.25">
      <c r="B153" s="119">
        <v>43731</v>
      </c>
      <c r="C153" s="21">
        <v>104637.8</v>
      </c>
      <c r="D153" s="28">
        <f t="shared" si="4"/>
        <v>110.08072186387724</v>
      </c>
      <c r="E153" s="21">
        <v>2991.78</v>
      </c>
      <c r="F153" s="28">
        <f t="shared" si="5"/>
        <v>106.88202705588449</v>
      </c>
    </row>
    <row r="154" spans="2:6" x14ac:dyDescent="0.25">
      <c r="B154" s="119">
        <v>43732</v>
      </c>
      <c r="C154" s="21">
        <v>103875.7</v>
      </c>
      <c r="D154" s="28">
        <f t="shared" si="4"/>
        <v>109.34973476374718</v>
      </c>
      <c r="E154" s="21">
        <v>2966.6</v>
      </c>
      <c r="F154" s="28">
        <f t="shared" si="5"/>
        <v>106.03682584691734</v>
      </c>
    </row>
    <row r="155" spans="2:6" x14ac:dyDescent="0.25">
      <c r="B155" s="119">
        <v>43733</v>
      </c>
      <c r="C155" s="21">
        <v>104481</v>
      </c>
      <c r="D155" s="28">
        <f t="shared" si="4"/>
        <v>109.93075923078521</v>
      </c>
      <c r="E155" s="21">
        <v>2984.87</v>
      </c>
      <c r="F155" s="28">
        <f t="shared" si="5"/>
        <v>106.6507937369211</v>
      </c>
    </row>
    <row r="156" spans="2:6" x14ac:dyDescent="0.25">
      <c r="B156" s="119">
        <v>43734</v>
      </c>
      <c r="C156" s="21">
        <v>105319.4</v>
      </c>
      <c r="D156" s="28">
        <f t="shared" si="4"/>
        <v>110.7299993303954</v>
      </c>
      <c r="E156" s="21">
        <v>2977.62</v>
      </c>
      <c r="F156" s="28">
        <f t="shared" si="5"/>
        <v>106.40760662640048</v>
      </c>
    </row>
    <row r="157" spans="2:6" x14ac:dyDescent="0.25">
      <c r="B157" s="119">
        <v>43735</v>
      </c>
      <c r="C157" s="21">
        <v>105077.6</v>
      </c>
      <c r="D157" s="28">
        <f t="shared" si="4"/>
        <v>110.50014804310919</v>
      </c>
      <c r="E157" s="21">
        <v>2961.79</v>
      </c>
      <c r="F157" s="28">
        <f t="shared" si="5"/>
        <v>105.87455578521572</v>
      </c>
    </row>
    <row r="158" spans="2:6" x14ac:dyDescent="0.25">
      <c r="B158" s="119">
        <v>43738</v>
      </c>
      <c r="C158" s="21">
        <v>104745.3</v>
      </c>
      <c r="D158" s="28">
        <f t="shared" si="4"/>
        <v>110.18340446762647</v>
      </c>
      <c r="E158" s="21">
        <v>2976.74</v>
      </c>
      <c r="F158" s="28">
        <f t="shared" si="5"/>
        <v>106.3780484536865</v>
      </c>
    </row>
    <row r="159" spans="2:6" x14ac:dyDescent="0.25">
      <c r="B159" s="119">
        <v>43739</v>
      </c>
      <c r="C159" s="21">
        <v>104053.4</v>
      </c>
      <c r="D159" s="28">
        <f t="shared" si="4"/>
        <v>109.5206584519298</v>
      </c>
      <c r="E159" s="21">
        <v>2940.25</v>
      </c>
      <c r="F159" s="28">
        <f t="shared" si="5"/>
        <v>105.14463543108074</v>
      </c>
    </row>
    <row r="160" spans="2:6" x14ac:dyDescent="0.25">
      <c r="B160" s="119">
        <v>43740</v>
      </c>
      <c r="C160" s="21">
        <v>101031.4</v>
      </c>
      <c r="D160" s="28">
        <f t="shared" si="4"/>
        <v>106.57337152294809</v>
      </c>
      <c r="E160" s="21">
        <v>2887.61</v>
      </c>
      <c r="F160" s="28">
        <f t="shared" si="5"/>
        <v>103.33809129222008</v>
      </c>
    </row>
    <row r="161" spans="2:6" x14ac:dyDescent="0.25">
      <c r="B161" s="119">
        <v>43741</v>
      </c>
      <c r="C161" s="21">
        <v>101516</v>
      </c>
      <c r="D161" s="28">
        <f t="shared" si="4"/>
        <v>107.05187771423914</v>
      </c>
      <c r="E161" s="21">
        <v>2910.63</v>
      </c>
      <c r="F161" s="28">
        <f t="shared" si="5"/>
        <v>104.13212951589334</v>
      </c>
    </row>
    <row r="162" spans="2:6" x14ac:dyDescent="0.25">
      <c r="B162" s="119">
        <v>43742</v>
      </c>
      <c r="C162" s="21">
        <v>102551.3</v>
      </c>
      <c r="D162" s="28">
        <f t="shared" si="4"/>
        <v>108.06655167968258</v>
      </c>
      <c r="E162" s="21">
        <v>2952.01</v>
      </c>
      <c r="F162" s="28">
        <f t="shared" si="5"/>
        <v>105.5438036828163</v>
      </c>
    </row>
    <row r="163" spans="2:6" x14ac:dyDescent="0.25">
      <c r="B163" s="119">
        <v>43745</v>
      </c>
      <c r="C163" s="21">
        <v>100572.8</v>
      </c>
      <c r="D163" s="28">
        <f t="shared" si="4"/>
        <v>106.11841989891249</v>
      </c>
      <c r="E163" s="21">
        <v>2938.79</v>
      </c>
      <c r="F163" s="28">
        <f t="shared" si="5"/>
        <v>105.09496745705735</v>
      </c>
    </row>
    <row r="164" spans="2:6" x14ac:dyDescent="0.25">
      <c r="B164" s="119">
        <v>43746</v>
      </c>
      <c r="C164" s="21">
        <v>99981.4</v>
      </c>
      <c r="D164" s="28">
        <f t="shared" si="4"/>
        <v>105.52865243036806</v>
      </c>
      <c r="E164" s="21">
        <v>2893.06</v>
      </c>
      <c r="F164" s="28">
        <f t="shared" si="5"/>
        <v>103.52665080572893</v>
      </c>
    </row>
    <row r="165" spans="2:6" x14ac:dyDescent="0.25">
      <c r="B165" s="119">
        <v>43747</v>
      </c>
      <c r="C165" s="21">
        <v>101248.8</v>
      </c>
      <c r="D165" s="28">
        <f t="shared" si="4"/>
        <v>106.78832096802967</v>
      </c>
      <c r="E165" s="21">
        <v>2919.4</v>
      </c>
      <c r="F165" s="28">
        <f t="shared" si="5"/>
        <v>104.4329858276139</v>
      </c>
    </row>
    <row r="166" spans="2:6" x14ac:dyDescent="0.25">
      <c r="B166" s="119">
        <v>43748</v>
      </c>
      <c r="C166" s="21">
        <v>101817.1</v>
      </c>
      <c r="D166" s="28">
        <f t="shared" si="4"/>
        <v>107.34804220500574</v>
      </c>
      <c r="E166" s="21">
        <v>2938.13</v>
      </c>
      <c r="F166" s="28">
        <f t="shared" si="5"/>
        <v>105.07250671221901</v>
      </c>
    </row>
    <row r="167" spans="2:6" x14ac:dyDescent="0.25">
      <c r="B167" s="119">
        <v>43749</v>
      </c>
      <c r="C167" s="21">
        <v>103831.9</v>
      </c>
      <c r="D167" s="28">
        <f t="shared" si="4"/>
        <v>109.30756009064989</v>
      </c>
      <c r="E167" s="21">
        <v>2970.27</v>
      </c>
      <c r="F167" s="28">
        <f t="shared" si="5"/>
        <v>106.1604600335335</v>
      </c>
    </row>
    <row r="168" spans="2:6" x14ac:dyDescent="0.25">
      <c r="B168" s="119">
        <v>43752</v>
      </c>
      <c r="C168" s="21">
        <v>104301.6</v>
      </c>
      <c r="D168" s="28">
        <f t="shared" si="4"/>
        <v>109.75890578691312</v>
      </c>
      <c r="E168" s="21">
        <v>2966.15</v>
      </c>
      <c r="F168" s="28">
        <f t="shared" si="5"/>
        <v>106.02165581612685</v>
      </c>
    </row>
    <row r="169" spans="2:6" x14ac:dyDescent="0.25">
      <c r="B169" s="119">
        <v>43753</v>
      </c>
      <c r="C169" s="21">
        <v>104489.60000000001</v>
      </c>
      <c r="D169" s="28">
        <f t="shared" si="4"/>
        <v>109.93899005369025</v>
      </c>
      <c r="E169" s="21">
        <v>2995.68</v>
      </c>
      <c r="F169" s="28">
        <f t="shared" si="5"/>
        <v>107.01229934335036</v>
      </c>
    </row>
    <row r="170" spans="2:6" x14ac:dyDescent="0.25">
      <c r="B170" s="119">
        <v>43754</v>
      </c>
      <c r="C170" s="21">
        <v>105422.8</v>
      </c>
      <c r="D170" s="28">
        <f t="shared" si="4"/>
        <v>110.82812871150392</v>
      </c>
      <c r="E170" s="21">
        <v>2989.69</v>
      </c>
      <c r="F170" s="28">
        <f t="shared" si="5"/>
        <v>106.81214456595957</v>
      </c>
    </row>
    <row r="171" spans="2:6" x14ac:dyDescent="0.25">
      <c r="B171" s="119">
        <v>43755</v>
      </c>
      <c r="C171" s="21">
        <v>105015.8</v>
      </c>
      <c r="D171" s="28">
        <f t="shared" si="4"/>
        <v>110.44131706433262</v>
      </c>
      <c r="E171" s="21">
        <v>2997.95</v>
      </c>
      <c r="F171" s="28">
        <f t="shared" si="5"/>
        <v>107.08804643179391</v>
      </c>
    </row>
    <row r="172" spans="2:6" x14ac:dyDescent="0.25">
      <c r="B172" s="119">
        <v>43756</v>
      </c>
      <c r="C172" s="21">
        <v>104728.9</v>
      </c>
      <c r="D172" s="28">
        <f t="shared" si="4"/>
        <v>110.16774621469274</v>
      </c>
      <c r="E172" s="21">
        <v>2986.2</v>
      </c>
      <c r="F172" s="28">
        <f t="shared" si="5"/>
        <v>106.69534186722252</v>
      </c>
    </row>
    <row r="173" spans="2:6" x14ac:dyDescent="0.25">
      <c r="B173" s="119">
        <v>43759</v>
      </c>
      <c r="C173" s="21">
        <v>106022.3</v>
      </c>
      <c r="D173" s="28">
        <f t="shared" si="4"/>
        <v>111.39518049600774</v>
      </c>
      <c r="E173" s="21">
        <v>3006.72</v>
      </c>
      <c r="F173" s="28">
        <f t="shared" si="5"/>
        <v>107.38015261701005</v>
      </c>
    </row>
    <row r="174" spans="2:6" x14ac:dyDescent="0.25">
      <c r="B174" s="119">
        <v>43760</v>
      </c>
      <c r="C174" s="21">
        <v>107381.1</v>
      </c>
      <c r="D174" s="28">
        <f t="shared" si="4"/>
        <v>112.66865445509815</v>
      </c>
      <c r="E174" s="21">
        <v>2995.99</v>
      </c>
      <c r="F174" s="28">
        <f t="shared" si="5"/>
        <v>107.02264704274904</v>
      </c>
    </row>
    <row r="175" spans="2:6" x14ac:dyDescent="0.25">
      <c r="B175" s="119">
        <v>43761</v>
      </c>
      <c r="C175" s="21">
        <v>107543.6</v>
      </c>
      <c r="D175" s="28">
        <f t="shared" si="4"/>
        <v>112.8198702352897</v>
      </c>
      <c r="E175" s="21">
        <v>3004.52</v>
      </c>
      <c r="F175" s="28">
        <f t="shared" si="5"/>
        <v>107.30695640131331</v>
      </c>
    </row>
    <row r="176" spans="2:6" x14ac:dyDescent="0.25">
      <c r="B176" s="119">
        <v>43762</v>
      </c>
      <c r="C176" s="21">
        <v>106986.1</v>
      </c>
      <c r="D176" s="28">
        <f t="shared" si="4"/>
        <v>112.30012750969979</v>
      </c>
      <c r="E176" s="21">
        <v>3010.29</v>
      </c>
      <c r="F176" s="28">
        <f t="shared" si="5"/>
        <v>107.4988162196602</v>
      </c>
    </row>
    <row r="177" spans="2:6" x14ac:dyDescent="0.25">
      <c r="B177" s="119">
        <v>43763</v>
      </c>
      <c r="C177" s="21">
        <v>107363.8</v>
      </c>
      <c r="D177" s="28">
        <f t="shared" si="4"/>
        <v>112.65254231456544</v>
      </c>
      <c r="E177" s="21">
        <v>3022.55</v>
      </c>
      <c r="F177" s="28">
        <f t="shared" si="5"/>
        <v>107.90525885289702</v>
      </c>
    </row>
    <row r="178" spans="2:6" x14ac:dyDescent="0.25">
      <c r="B178" s="119">
        <v>43766</v>
      </c>
      <c r="C178" s="21">
        <v>108187.1</v>
      </c>
      <c r="D178" s="28">
        <f t="shared" si="4"/>
        <v>113.41644912605203</v>
      </c>
      <c r="E178" s="21">
        <v>3039.42</v>
      </c>
      <c r="F178" s="28">
        <f t="shared" si="5"/>
        <v>108.4618450303619</v>
      </c>
    </row>
    <row r="179" spans="2:6" x14ac:dyDescent="0.25">
      <c r="B179" s="119">
        <v>43767</v>
      </c>
      <c r="C179" s="21">
        <v>107556.3</v>
      </c>
      <c r="D179" s="28">
        <f t="shared" si="4"/>
        <v>112.83167870197416</v>
      </c>
      <c r="E179" s="21">
        <v>3036.89</v>
      </c>
      <c r="F179" s="28">
        <f t="shared" si="5"/>
        <v>108.37857080155507</v>
      </c>
    </row>
    <row r="180" spans="2:6" x14ac:dyDescent="0.25">
      <c r="B180" s="119">
        <v>43768</v>
      </c>
      <c r="C180" s="21">
        <v>108407.5</v>
      </c>
      <c r="D180" s="28">
        <f t="shared" si="4"/>
        <v>113.61996304197692</v>
      </c>
      <c r="E180" s="21">
        <v>3046.77</v>
      </c>
      <c r="F180" s="28">
        <f t="shared" si="5"/>
        <v>108.70337556336</v>
      </c>
    </row>
    <row r="181" spans="2:6" x14ac:dyDescent="0.25">
      <c r="B181" s="119">
        <v>43769</v>
      </c>
      <c r="C181" s="21">
        <v>107219.8</v>
      </c>
      <c r="D181" s="28">
        <f t="shared" si="4"/>
        <v>112.51832886897509</v>
      </c>
      <c r="E181" s="21">
        <v>3037.56</v>
      </c>
      <c r="F181" s="28">
        <f t="shared" si="5"/>
        <v>108.40063041197965</v>
      </c>
    </row>
    <row r="182" spans="2:6" x14ac:dyDescent="0.25">
      <c r="B182" s="119">
        <v>43770</v>
      </c>
      <c r="C182" s="21">
        <v>108195.6</v>
      </c>
      <c r="D182" s="28">
        <f t="shared" si="4"/>
        <v>113.42430557668715</v>
      </c>
      <c r="E182" s="21">
        <v>3066.91</v>
      </c>
      <c r="F182" s="28">
        <f t="shared" si="5"/>
        <v>109.36222826268995</v>
      </c>
    </row>
    <row r="183" spans="2:6" x14ac:dyDescent="0.25">
      <c r="B183" s="119">
        <v>43773</v>
      </c>
      <c r="C183" s="21">
        <v>108779.3</v>
      </c>
      <c r="D183" s="28">
        <f t="shared" si="4"/>
        <v>113.96234145834077</v>
      </c>
      <c r="E183" s="21">
        <v>3078.27</v>
      </c>
      <c r="F183" s="28">
        <f t="shared" si="5"/>
        <v>109.73194934296195</v>
      </c>
    </row>
    <row r="184" spans="2:6" x14ac:dyDescent="0.25">
      <c r="B184" s="119">
        <v>43774</v>
      </c>
      <c r="C184" s="21">
        <v>108719</v>
      </c>
      <c r="D184" s="28">
        <f t="shared" si="4"/>
        <v>113.90689274766589</v>
      </c>
      <c r="E184" s="21">
        <v>3074.62</v>
      </c>
      <c r="F184" s="28">
        <f t="shared" si="5"/>
        <v>109.61330589482117</v>
      </c>
    </row>
    <row r="185" spans="2:6" x14ac:dyDescent="0.25">
      <c r="B185" s="119">
        <v>43775</v>
      </c>
      <c r="C185" s="21">
        <v>108360.2</v>
      </c>
      <c r="D185" s="28">
        <f t="shared" si="4"/>
        <v>113.57632185304442</v>
      </c>
      <c r="E185" s="21">
        <v>3076.78</v>
      </c>
      <c r="F185" s="28">
        <f t="shared" si="5"/>
        <v>109.68353381330402</v>
      </c>
    </row>
    <row r="186" spans="2:6" x14ac:dyDescent="0.25">
      <c r="B186" s="119">
        <v>43776</v>
      </c>
      <c r="C186" s="21">
        <v>109580.6</v>
      </c>
      <c r="D186" s="28">
        <f t="shared" si="4"/>
        <v>114.69627071627374</v>
      </c>
      <c r="E186" s="21">
        <v>3085.18</v>
      </c>
      <c r="F186" s="28">
        <f t="shared" si="5"/>
        <v>109.95617450565848</v>
      </c>
    </row>
    <row r="187" spans="2:6" x14ac:dyDescent="0.25">
      <c r="B187" s="119">
        <v>43777</v>
      </c>
      <c r="C187" s="21">
        <v>107629</v>
      </c>
      <c r="D187" s="28">
        <f t="shared" si="4"/>
        <v>112.89924837589335</v>
      </c>
      <c r="E187" s="21">
        <v>3093.08</v>
      </c>
      <c r="F187" s="28">
        <f t="shared" si="5"/>
        <v>110.21191007863695</v>
      </c>
    </row>
    <row r="188" spans="2:6" x14ac:dyDescent="0.25">
      <c r="B188" s="119">
        <v>43780</v>
      </c>
      <c r="C188" s="21">
        <v>108367.4</v>
      </c>
      <c r="D188" s="28">
        <f t="shared" si="4"/>
        <v>113.58296613831556</v>
      </c>
      <c r="E188" s="21">
        <v>3087.01</v>
      </c>
      <c r="F188" s="28">
        <f t="shared" si="5"/>
        <v>110.01547274675687</v>
      </c>
    </row>
    <row r="189" spans="2:6" x14ac:dyDescent="0.25">
      <c r="B189" s="119">
        <v>43781</v>
      </c>
      <c r="C189" s="21">
        <v>106751.1</v>
      </c>
      <c r="D189" s="28">
        <f t="shared" si="4"/>
        <v>112.08023121210253</v>
      </c>
      <c r="E189" s="21">
        <v>3091.84</v>
      </c>
      <c r="F189" s="28">
        <f t="shared" si="5"/>
        <v>110.17181255056485</v>
      </c>
    </row>
    <row r="190" spans="2:6" x14ac:dyDescent="0.25">
      <c r="B190" s="119">
        <v>43782</v>
      </c>
      <c r="C190" s="21">
        <v>106060</v>
      </c>
      <c r="D190" s="28">
        <f t="shared" si="4"/>
        <v>111.43073273247168</v>
      </c>
      <c r="E190" s="21">
        <v>3094.04</v>
      </c>
      <c r="F190" s="28">
        <f t="shared" si="5"/>
        <v>110.24294228773269</v>
      </c>
    </row>
    <row r="191" spans="2:6" x14ac:dyDescent="0.25">
      <c r="B191" s="119">
        <v>43783</v>
      </c>
      <c r="C191" s="21">
        <v>106556.9</v>
      </c>
      <c r="D191" s="28">
        <f t="shared" si="4"/>
        <v>111.89814703930523</v>
      </c>
      <c r="E191" s="21">
        <v>3096.63</v>
      </c>
      <c r="F191" s="28">
        <f t="shared" si="5"/>
        <v>110.3266165960422</v>
      </c>
    </row>
    <row r="192" spans="2:6" x14ac:dyDescent="0.25">
      <c r="B192" s="119">
        <v>43784</v>
      </c>
      <c r="C192" s="21">
        <v>106556.9</v>
      </c>
      <c r="D192" s="28">
        <f t="shared" si="4"/>
        <v>111.89814703930523</v>
      </c>
      <c r="E192" s="21">
        <v>3120.46</v>
      </c>
      <c r="F192" s="28">
        <f t="shared" si="5"/>
        <v>111.09321694130225</v>
      </c>
    </row>
    <row r="193" spans="2:6" x14ac:dyDescent="0.25">
      <c r="B193" s="119">
        <v>43787</v>
      </c>
      <c r="C193" s="21">
        <v>106269.3</v>
      </c>
      <c r="D193" s="28">
        <f t="shared" si="4"/>
        <v>111.62787939832538</v>
      </c>
      <c r="E193" s="21">
        <v>3122.03</v>
      </c>
      <c r="F193" s="28">
        <f t="shared" si="5"/>
        <v>111.14351738337264</v>
      </c>
    </row>
    <row r="194" spans="2:6" x14ac:dyDescent="0.25">
      <c r="B194" s="119">
        <v>43788</v>
      </c>
      <c r="C194" s="21">
        <v>105864.2</v>
      </c>
      <c r="D194" s="28">
        <f t="shared" si="4"/>
        <v>111.24594963010495</v>
      </c>
      <c r="E194" s="21">
        <v>3120.18</v>
      </c>
      <c r="F194" s="28">
        <f t="shared" si="5"/>
        <v>111.08424350267452</v>
      </c>
    </row>
    <row r="195" spans="2:6" x14ac:dyDescent="0.25">
      <c r="B195" s="119">
        <v>43789</v>
      </c>
      <c r="C195" s="21">
        <v>105864.2</v>
      </c>
      <c r="D195" s="28">
        <f t="shared" si="4"/>
        <v>111.24594963010495</v>
      </c>
      <c r="E195" s="21">
        <v>3108.46</v>
      </c>
      <c r="F195" s="28">
        <f t="shared" si="5"/>
        <v>110.70791692635248</v>
      </c>
    </row>
    <row r="196" spans="2:6" x14ac:dyDescent="0.25">
      <c r="B196" s="119">
        <v>43790</v>
      </c>
      <c r="C196" s="21">
        <v>107496.7</v>
      </c>
      <c r="D196" s="28">
        <f t="shared" si="4"/>
        <v>112.77625050378487</v>
      </c>
      <c r="E196" s="21">
        <v>3103.54</v>
      </c>
      <c r="F196" s="28">
        <f t="shared" si="5"/>
        <v>110.54951380243898</v>
      </c>
    </row>
    <row r="197" spans="2:6" x14ac:dyDescent="0.25">
      <c r="B197" s="119">
        <v>43791</v>
      </c>
      <c r="C197" s="21">
        <v>108692.3</v>
      </c>
      <c r="D197" s="28">
        <f t="shared" si="4"/>
        <v>113.88233100673128</v>
      </c>
      <c r="E197" s="21">
        <v>3110.29</v>
      </c>
      <c r="F197" s="28">
        <f t="shared" si="5"/>
        <v>110.7667711994081</v>
      </c>
    </row>
    <row r="198" spans="2:6" x14ac:dyDescent="0.25">
      <c r="B198" s="119">
        <v>43794</v>
      </c>
      <c r="C198" s="21">
        <v>108423.9</v>
      </c>
      <c r="D198" s="28">
        <f t="shared" si="4"/>
        <v>113.63509000239988</v>
      </c>
      <c r="E198" s="21">
        <v>3133.64</v>
      </c>
      <c r="F198" s="28">
        <f t="shared" si="5"/>
        <v>111.51470107208878</v>
      </c>
    </row>
    <row r="199" spans="2:6" x14ac:dyDescent="0.25">
      <c r="B199" s="119">
        <v>43795</v>
      </c>
      <c r="C199" s="21">
        <v>107059.4</v>
      </c>
      <c r="D199" s="28">
        <f t="shared" si="4"/>
        <v>112.36861762312459</v>
      </c>
      <c r="E199" s="21">
        <v>3140.52</v>
      </c>
      <c r="F199" s="28">
        <f t="shared" si="5"/>
        <v>111.7340133866492</v>
      </c>
    </row>
    <row r="200" spans="2:6" x14ac:dyDescent="0.25">
      <c r="B200" s="119">
        <v>43796</v>
      </c>
      <c r="C200" s="21">
        <v>107707.8</v>
      </c>
      <c r="D200" s="28">
        <f t="shared" si="4"/>
        <v>112.97243605539579</v>
      </c>
      <c r="E200" s="21">
        <v>3153.63</v>
      </c>
      <c r="F200" s="28">
        <f t="shared" si="5"/>
        <v>112.15059128704648</v>
      </c>
    </row>
    <row r="201" spans="2:6" x14ac:dyDescent="0.25">
      <c r="B201" s="119">
        <v>43797</v>
      </c>
      <c r="C201" s="21">
        <v>108290.1</v>
      </c>
      <c r="D201" s="28">
        <f t="shared" si="4"/>
        <v>113.51160927018961</v>
      </c>
      <c r="E201" s="21">
        <v>3153.63</v>
      </c>
      <c r="F201" s="28">
        <f t="shared" si="5"/>
        <v>112.15059128704648</v>
      </c>
    </row>
    <row r="202" spans="2:6" x14ac:dyDescent="0.25">
      <c r="B202" s="119">
        <v>43798</v>
      </c>
      <c r="C202" s="21">
        <v>108233.3</v>
      </c>
      <c r="D202" s="28">
        <f t="shared" si="4"/>
        <v>113.45914380797828</v>
      </c>
      <c r="E202" s="21">
        <v>3140.98</v>
      </c>
      <c r="F202" s="28">
        <f t="shared" si="5"/>
        <v>111.74865956991201</v>
      </c>
    </row>
    <row r="203" spans="2:6" x14ac:dyDescent="0.25">
      <c r="B203" s="119">
        <v>43801</v>
      </c>
      <c r="C203" s="21">
        <v>108927.8</v>
      </c>
      <c r="D203" s="28">
        <f t="shared" ref="D203:D218" si="6">D202+(LN(C203)-LN(C202))*100</f>
        <v>114.09876330496974</v>
      </c>
      <c r="E203" s="21">
        <v>3113.87</v>
      </c>
      <c r="F203" s="28">
        <f t="shared" ref="F203:F218" si="7">F202+(LN(E203)-LN(E202))*100</f>
        <v>110.88180681529158</v>
      </c>
    </row>
    <row r="204" spans="2:6" x14ac:dyDescent="0.25">
      <c r="B204" s="119">
        <v>43802</v>
      </c>
      <c r="C204" s="21">
        <v>108956</v>
      </c>
      <c r="D204" s="28">
        <f t="shared" si="6"/>
        <v>114.12464866235513</v>
      </c>
      <c r="E204" s="21">
        <v>3093.2</v>
      </c>
      <c r="F204" s="28">
        <f t="shared" si="7"/>
        <v>110.21578963145429</v>
      </c>
    </row>
    <row r="205" spans="2:6" x14ac:dyDescent="0.25">
      <c r="B205" s="119">
        <v>43803</v>
      </c>
      <c r="C205" s="21">
        <v>110300.9</v>
      </c>
      <c r="D205" s="28">
        <f t="shared" si="6"/>
        <v>115.35144414067243</v>
      </c>
      <c r="E205" s="21">
        <v>3112.76</v>
      </c>
      <c r="F205" s="28">
        <f t="shared" si="7"/>
        <v>110.84615350003892</v>
      </c>
    </row>
    <row r="206" spans="2:6" x14ac:dyDescent="0.25">
      <c r="B206" s="119">
        <v>43804</v>
      </c>
      <c r="C206" s="21">
        <v>110622.3</v>
      </c>
      <c r="D206" s="28">
        <f t="shared" si="6"/>
        <v>115.64240518663155</v>
      </c>
      <c r="E206" s="21">
        <v>3117.43</v>
      </c>
      <c r="F206" s="28">
        <f t="shared" si="7"/>
        <v>110.99606869924267</v>
      </c>
    </row>
    <row r="207" spans="2:6" x14ac:dyDescent="0.25">
      <c r="B207" s="119">
        <v>43805</v>
      </c>
      <c r="C207" s="21">
        <v>111125.8</v>
      </c>
      <c r="D207" s="28">
        <f t="shared" si="6"/>
        <v>116.09652485240008</v>
      </c>
      <c r="E207" s="21">
        <v>3145.91</v>
      </c>
      <c r="F207" s="28">
        <f t="shared" si="7"/>
        <v>111.90549390327951</v>
      </c>
    </row>
    <row r="208" spans="2:6" x14ac:dyDescent="0.25">
      <c r="B208" s="119">
        <v>43808</v>
      </c>
      <c r="C208" s="21">
        <v>110977.2</v>
      </c>
      <c r="D208" s="28">
        <f t="shared" si="6"/>
        <v>115.9627130424083</v>
      </c>
      <c r="E208" s="21">
        <v>3135.96</v>
      </c>
      <c r="F208" s="28">
        <f t="shared" si="7"/>
        <v>111.5887089866572</v>
      </c>
    </row>
    <row r="209" spans="2:6" x14ac:dyDescent="0.25">
      <c r="B209" s="119">
        <v>43809</v>
      </c>
      <c r="C209" s="21">
        <v>110672</v>
      </c>
      <c r="D209" s="28">
        <f t="shared" si="6"/>
        <v>115.68732274739628</v>
      </c>
      <c r="E209" s="21">
        <v>3132.52</v>
      </c>
      <c r="F209" s="28">
        <f t="shared" si="7"/>
        <v>111.47895350062794</v>
      </c>
    </row>
    <row r="210" spans="2:6" x14ac:dyDescent="0.25">
      <c r="B210" s="119">
        <v>43810</v>
      </c>
      <c r="C210" s="21">
        <v>110963.9</v>
      </c>
      <c r="D210" s="28">
        <f t="shared" si="6"/>
        <v>115.95072788056488</v>
      </c>
      <c r="E210" s="21">
        <v>3141.63</v>
      </c>
      <c r="F210" s="28">
        <f t="shared" si="7"/>
        <v>111.76935160721229</v>
      </c>
    </row>
    <row r="211" spans="2:6" x14ac:dyDescent="0.25">
      <c r="B211" s="119">
        <v>43811</v>
      </c>
      <c r="C211" s="21">
        <v>112199.7</v>
      </c>
      <c r="D211" s="28">
        <f t="shared" si="6"/>
        <v>117.05826749039639</v>
      </c>
      <c r="E211" s="21">
        <v>3168.57</v>
      </c>
      <c r="F211" s="28">
        <f t="shared" si="7"/>
        <v>112.62321245719775</v>
      </c>
    </row>
    <row r="212" spans="2:6" x14ac:dyDescent="0.25">
      <c r="B212" s="119">
        <v>43812</v>
      </c>
      <c r="C212" s="21">
        <v>112564.9</v>
      </c>
      <c r="D212" s="28">
        <f t="shared" si="6"/>
        <v>117.38322998126702</v>
      </c>
      <c r="E212" s="21">
        <v>3168.8</v>
      </c>
      <c r="F212" s="28">
        <f t="shared" si="7"/>
        <v>112.63047098873696</v>
      </c>
    </row>
    <row r="213" spans="2:6" x14ac:dyDescent="0.25">
      <c r="B213" s="119">
        <v>43815</v>
      </c>
      <c r="C213" s="21">
        <v>111896</v>
      </c>
      <c r="D213" s="28">
        <f t="shared" si="6"/>
        <v>116.78722240927368</v>
      </c>
      <c r="E213" s="21">
        <v>3191.45</v>
      </c>
      <c r="F213" s="28">
        <f t="shared" si="7"/>
        <v>113.34271015386062</v>
      </c>
    </row>
    <row r="214" spans="2:6" x14ac:dyDescent="0.25">
      <c r="B214" s="119">
        <v>43816</v>
      </c>
      <c r="C214" s="21">
        <v>112615.7</v>
      </c>
      <c r="D214" s="28">
        <f t="shared" si="6"/>
        <v>117.42834932179798</v>
      </c>
      <c r="E214" s="21">
        <v>3192.52</v>
      </c>
      <c r="F214" s="28">
        <f t="shared" si="7"/>
        <v>113.37623161495839</v>
      </c>
    </row>
    <row r="215" spans="2:6" x14ac:dyDescent="0.25">
      <c r="B215" s="119">
        <v>43817</v>
      </c>
      <c r="C215" s="21">
        <v>114314.7</v>
      </c>
      <c r="D215" s="28">
        <f t="shared" si="6"/>
        <v>118.92575270709648</v>
      </c>
      <c r="E215" s="21">
        <v>3191.14</v>
      </c>
      <c r="F215" s="28">
        <f t="shared" si="7"/>
        <v>113.3329962289416</v>
      </c>
    </row>
    <row r="216" spans="2:6" x14ac:dyDescent="0.25">
      <c r="B216" s="119">
        <v>43818</v>
      </c>
      <c r="C216" s="21">
        <v>115131.3</v>
      </c>
      <c r="D216" s="28">
        <f t="shared" si="6"/>
        <v>119.63755718209856</v>
      </c>
      <c r="E216" s="21">
        <v>3205.37</v>
      </c>
      <c r="F216" s="28">
        <f t="shared" si="7"/>
        <v>113.77792708890001</v>
      </c>
    </row>
    <row r="217" spans="2:6" x14ac:dyDescent="0.25">
      <c r="B217" s="119">
        <v>43819</v>
      </c>
      <c r="C217" s="21">
        <v>115121.1</v>
      </c>
      <c r="D217" s="28">
        <f t="shared" si="6"/>
        <v>119.62869733958949</v>
      </c>
      <c r="E217" s="21">
        <v>3221.22</v>
      </c>
      <c r="F217" s="28">
        <f t="shared" si="7"/>
        <v>114.27119123480372</v>
      </c>
    </row>
    <row r="218" spans="2:6" x14ac:dyDescent="0.25">
      <c r="B218" s="119">
        <v>43822</v>
      </c>
      <c r="C218" s="21">
        <v>115863.3</v>
      </c>
      <c r="D218" s="28">
        <f t="shared" si="6"/>
        <v>120.27134035300644</v>
      </c>
      <c r="E218" s="21">
        <v>3224.01</v>
      </c>
      <c r="F218" s="28">
        <f t="shared" si="7"/>
        <v>114.35776689383434</v>
      </c>
    </row>
    <row r="219" spans="2:6" x14ac:dyDescent="0.25">
      <c r="B219" s="119">
        <v>43823</v>
      </c>
      <c r="C219" s="21">
        <v>115863.3</v>
      </c>
      <c r="E219" s="21">
        <v>3223.38</v>
      </c>
    </row>
    <row r="220" spans="2:6" x14ac:dyDescent="0.25">
      <c r="B220" s="119">
        <v>43824</v>
      </c>
      <c r="C220" s="21">
        <v>115863.3</v>
      </c>
      <c r="E220" s="21">
        <v>3223.38</v>
      </c>
    </row>
    <row r="221" spans="2:6" x14ac:dyDescent="0.25">
      <c r="B221" s="119">
        <v>43825</v>
      </c>
      <c r="C221" s="21">
        <v>117203.2</v>
      </c>
      <c r="E221" s="21">
        <v>3239.91</v>
      </c>
    </row>
    <row r="222" spans="2:6" x14ac:dyDescent="0.25">
      <c r="B222" s="119">
        <v>43826</v>
      </c>
      <c r="C222" s="21">
        <v>116534</v>
      </c>
      <c r="E222" s="21">
        <v>3240.02</v>
      </c>
    </row>
    <row r="223" spans="2:6" x14ac:dyDescent="0.25">
      <c r="B223" s="119">
        <v>43829</v>
      </c>
      <c r="C223" s="21">
        <v>115645.3</v>
      </c>
      <c r="E223" s="21">
        <v>3221.29</v>
      </c>
    </row>
    <row r="224" spans="2:6" x14ac:dyDescent="0.25">
      <c r="B224" s="119">
        <v>43830</v>
      </c>
      <c r="C224" s="21">
        <v>115645.3</v>
      </c>
      <c r="E224" s="21">
        <v>3230.78</v>
      </c>
    </row>
    <row r="225" spans="2:5" x14ac:dyDescent="0.25">
      <c r="B225" s="119">
        <v>43831</v>
      </c>
      <c r="C225" s="21">
        <v>115645.3</v>
      </c>
      <c r="E225" s="21">
        <v>3230.78</v>
      </c>
    </row>
    <row r="226" spans="2:5" x14ac:dyDescent="0.25">
      <c r="B226" s="119">
        <v>43832</v>
      </c>
      <c r="C226" s="21">
        <v>118573.1</v>
      </c>
      <c r="E226" s="21">
        <v>3257.85</v>
      </c>
    </row>
    <row r="227" spans="2:5" x14ac:dyDescent="0.25">
      <c r="B227" s="119">
        <v>43833</v>
      </c>
      <c r="C227" s="21">
        <v>117706.7</v>
      </c>
      <c r="E227" s="21">
        <v>3234.85</v>
      </c>
    </row>
    <row r="228" spans="2:5" x14ac:dyDescent="0.25">
      <c r="B228" s="119">
        <v>43836</v>
      </c>
      <c r="C228" s="21">
        <v>116877.9</v>
      </c>
      <c r="E228" s="21">
        <v>3246.28</v>
      </c>
    </row>
    <row r="229" spans="2:5" x14ac:dyDescent="0.25">
      <c r="B229" s="119">
        <v>43837</v>
      </c>
      <c r="C229" s="21">
        <v>116661.9</v>
      </c>
      <c r="E229" s="21">
        <v>3237.18</v>
      </c>
    </row>
    <row r="230" spans="2:5" x14ac:dyDescent="0.25">
      <c r="B230" s="119">
        <v>43838</v>
      </c>
      <c r="C230" s="21">
        <v>116247</v>
      </c>
      <c r="E230" s="21">
        <v>3253.05</v>
      </c>
    </row>
    <row r="231" spans="2:5" x14ac:dyDescent="0.25">
      <c r="B231" s="119">
        <v>43839</v>
      </c>
      <c r="C231" s="21">
        <v>115947.1</v>
      </c>
      <c r="E231" s="21">
        <v>3274.7</v>
      </c>
    </row>
    <row r="232" spans="2:5" x14ac:dyDescent="0.25">
      <c r="B232" s="119">
        <v>43840</v>
      </c>
      <c r="C232" s="21">
        <v>115503.4</v>
      </c>
      <c r="E232" s="21">
        <v>3265.35</v>
      </c>
    </row>
    <row r="233" spans="2:5" x14ac:dyDescent="0.25">
      <c r="B233" s="119">
        <v>43843</v>
      </c>
      <c r="C233" s="21">
        <v>117325.3</v>
      </c>
      <c r="E233" s="21">
        <v>3288.13</v>
      </c>
    </row>
    <row r="234" spans="2:5" x14ac:dyDescent="0.25">
      <c r="B234" s="119">
        <v>43844</v>
      </c>
      <c r="C234" s="21">
        <v>117632.4</v>
      </c>
      <c r="E234" s="21">
        <v>3283.15</v>
      </c>
    </row>
    <row r="235" spans="2:5" x14ac:dyDescent="0.25">
      <c r="B235" s="119">
        <v>43845</v>
      </c>
      <c r="C235" s="21">
        <v>116414.39999999999</v>
      </c>
      <c r="E235" s="21">
        <v>3289.29</v>
      </c>
    </row>
    <row r="236" spans="2:5" x14ac:dyDescent="0.25">
      <c r="B236" s="119">
        <v>43846</v>
      </c>
      <c r="C236" s="21">
        <v>116704.2</v>
      </c>
      <c r="E236" s="21">
        <v>3316.81</v>
      </c>
    </row>
    <row r="237" spans="2:5" x14ac:dyDescent="0.25">
      <c r="B237" s="119">
        <v>43847</v>
      </c>
      <c r="C237" s="21">
        <v>118478.3</v>
      </c>
      <c r="E237" s="21">
        <v>3329.62</v>
      </c>
    </row>
    <row r="238" spans="2:5" x14ac:dyDescent="0.25">
      <c r="B238" s="119">
        <v>43850</v>
      </c>
      <c r="C238" s="21">
        <v>118861.6</v>
      </c>
      <c r="E238" s="21">
        <v>3329.62</v>
      </c>
    </row>
    <row r="239" spans="2:5" x14ac:dyDescent="0.25">
      <c r="B239" s="119">
        <v>43851</v>
      </c>
      <c r="C239" s="21">
        <v>117026</v>
      </c>
      <c r="E239" s="21">
        <v>3320.79</v>
      </c>
    </row>
    <row r="240" spans="2:5" x14ac:dyDescent="0.25">
      <c r="B240" s="119">
        <v>43852</v>
      </c>
      <c r="C240" s="21">
        <v>118391.4</v>
      </c>
      <c r="E240" s="21">
        <v>3321.75</v>
      </c>
    </row>
    <row r="241" spans="2:5" x14ac:dyDescent="0.25">
      <c r="B241" s="119">
        <v>43853</v>
      </c>
      <c r="C241" s="21">
        <v>119527.6</v>
      </c>
      <c r="E241" s="21">
        <v>3325.54</v>
      </c>
    </row>
    <row r="242" spans="2:5" x14ac:dyDescent="0.25">
      <c r="B242" s="119">
        <v>43854</v>
      </c>
      <c r="C242" s="21">
        <v>118376.4</v>
      </c>
      <c r="E242" s="21">
        <v>3295.47</v>
      </c>
    </row>
    <row r="243" spans="2:5" x14ac:dyDescent="0.25">
      <c r="B243" s="119">
        <v>43857</v>
      </c>
      <c r="C243" s="21">
        <v>114481.8</v>
      </c>
      <c r="E243" s="21">
        <v>3243.63</v>
      </c>
    </row>
    <row r="244" spans="2:5" x14ac:dyDescent="0.25">
      <c r="B244" s="119">
        <v>43858</v>
      </c>
      <c r="C244" s="21">
        <v>116479</v>
      </c>
      <c r="E244" s="21">
        <v>3276.24</v>
      </c>
    </row>
    <row r="245" spans="2:5" x14ac:dyDescent="0.25">
      <c r="B245" s="119">
        <v>43859</v>
      </c>
      <c r="C245" s="21">
        <v>115384.8</v>
      </c>
      <c r="E245" s="21">
        <v>3273.4</v>
      </c>
    </row>
    <row r="246" spans="2:5" x14ac:dyDescent="0.25">
      <c r="B246" s="119">
        <v>43860</v>
      </c>
      <c r="C246" s="21">
        <v>115528</v>
      </c>
      <c r="E246" s="21">
        <v>3283.66</v>
      </c>
    </row>
    <row r="247" spans="2:5" x14ac:dyDescent="0.25">
      <c r="B247" s="119">
        <v>43861</v>
      </c>
      <c r="C247" s="21">
        <v>113760.6</v>
      </c>
      <c r="E247" s="21">
        <v>3225.52</v>
      </c>
    </row>
    <row r="248" spans="2:5" x14ac:dyDescent="0.25">
      <c r="B248" s="119">
        <v>43864</v>
      </c>
      <c r="C248" s="21">
        <v>114629.2</v>
      </c>
      <c r="E248" s="21">
        <v>3248.92</v>
      </c>
    </row>
    <row r="249" spans="2:5" x14ac:dyDescent="0.25">
      <c r="B249" s="119">
        <v>43865</v>
      </c>
      <c r="C249" s="21">
        <v>115556.7</v>
      </c>
      <c r="E249" s="21">
        <v>3297.59</v>
      </c>
    </row>
    <row r="250" spans="2:5" x14ac:dyDescent="0.25">
      <c r="B250" s="119">
        <v>43866</v>
      </c>
      <c r="C250" s="21">
        <v>116028.3</v>
      </c>
      <c r="E250" s="21">
        <v>3334.69</v>
      </c>
    </row>
    <row r="251" spans="2:5" x14ac:dyDescent="0.25">
      <c r="B251" s="119">
        <v>43867</v>
      </c>
      <c r="C251" s="21">
        <v>115190</v>
      </c>
      <c r="E251" s="21">
        <v>3345.78</v>
      </c>
    </row>
    <row r="252" spans="2:5" x14ac:dyDescent="0.25">
      <c r="B252" s="119">
        <v>43868</v>
      </c>
      <c r="C252" s="21">
        <v>113770.3</v>
      </c>
      <c r="E252" s="21">
        <v>3327.71</v>
      </c>
    </row>
    <row r="253" spans="2:5" x14ac:dyDescent="0.25">
      <c r="B253" s="119">
        <v>43871</v>
      </c>
      <c r="C253" s="21">
        <v>112570.3</v>
      </c>
      <c r="E253" s="21">
        <v>3352.09</v>
      </c>
    </row>
    <row r="254" spans="2:5" x14ac:dyDescent="0.25">
      <c r="B254" s="119">
        <v>43872</v>
      </c>
      <c r="C254" s="21">
        <v>115370.6</v>
      </c>
      <c r="E254" s="21">
        <v>3357.75</v>
      </c>
    </row>
    <row r="255" spans="2:5" x14ac:dyDescent="0.25">
      <c r="B255" s="119">
        <v>43873</v>
      </c>
      <c r="C255" s="21">
        <v>116674.1</v>
      </c>
      <c r="E255" s="21">
        <v>3379.45</v>
      </c>
    </row>
    <row r="256" spans="2:5" x14ac:dyDescent="0.25">
      <c r="B256" s="119">
        <v>43874</v>
      </c>
      <c r="C256" s="21">
        <v>115662.39999999999</v>
      </c>
      <c r="E256" s="21">
        <v>3373.94</v>
      </c>
    </row>
    <row r="257" spans="2:5" x14ac:dyDescent="0.25">
      <c r="B257" s="119">
        <v>43875</v>
      </c>
      <c r="C257" s="21">
        <v>114380.7</v>
      </c>
      <c r="E257" s="21">
        <v>3380.16</v>
      </c>
    </row>
    <row r="258" spans="2:5" x14ac:dyDescent="0.25">
      <c r="B258" s="119">
        <v>43878</v>
      </c>
      <c r="C258" s="21">
        <v>115309.1</v>
      </c>
      <c r="E258" s="21">
        <v>3380.16</v>
      </c>
    </row>
    <row r="259" spans="2:5" x14ac:dyDescent="0.25">
      <c r="B259" s="119">
        <v>43879</v>
      </c>
      <c r="C259" s="21">
        <v>114977.3</v>
      </c>
      <c r="E259" s="21">
        <v>3370.29</v>
      </c>
    </row>
    <row r="260" spans="2:5" x14ac:dyDescent="0.25">
      <c r="B260" s="119">
        <v>43880</v>
      </c>
      <c r="C260" s="21">
        <v>116517.6</v>
      </c>
      <c r="E260" s="21">
        <v>3386.15</v>
      </c>
    </row>
    <row r="261" spans="2:5" x14ac:dyDescent="0.25">
      <c r="B261" s="119">
        <v>43881</v>
      </c>
      <c r="C261" s="21">
        <v>114586.2</v>
      </c>
      <c r="E261" s="21">
        <v>3373.23</v>
      </c>
    </row>
    <row r="262" spans="2:5" x14ac:dyDescent="0.25">
      <c r="B262" s="119">
        <v>43882</v>
      </c>
      <c r="C262" s="21">
        <v>113681.4</v>
      </c>
      <c r="E262" s="21">
        <v>3337.75</v>
      </c>
    </row>
    <row r="263" spans="2:5" x14ac:dyDescent="0.25">
      <c r="B263" s="119">
        <v>43885</v>
      </c>
      <c r="C263" s="21">
        <v>113681.4</v>
      </c>
      <c r="E263" s="21">
        <v>3225.89</v>
      </c>
    </row>
    <row r="264" spans="2:5" x14ac:dyDescent="0.25">
      <c r="B264" s="119">
        <v>43886</v>
      </c>
      <c r="C264" s="21">
        <v>113681.4</v>
      </c>
      <c r="E264" s="21">
        <v>3128.21</v>
      </c>
    </row>
    <row r="265" spans="2:5" x14ac:dyDescent="0.25">
      <c r="B265" s="119">
        <v>43887</v>
      </c>
      <c r="C265" s="21">
        <v>105718.3</v>
      </c>
      <c r="E265" s="21">
        <v>3116.39</v>
      </c>
    </row>
    <row r="266" spans="2:5" x14ac:dyDescent="0.25">
      <c r="B266" s="119">
        <v>43888</v>
      </c>
      <c r="C266" s="21">
        <v>102983.5</v>
      </c>
      <c r="E266" s="21">
        <v>2978.76</v>
      </c>
    </row>
    <row r="267" spans="2:5" x14ac:dyDescent="0.25">
      <c r="B267" s="119">
        <v>43889</v>
      </c>
      <c r="C267" s="21">
        <v>104171.6</v>
      </c>
      <c r="E267" s="21">
        <v>2954.22</v>
      </c>
    </row>
    <row r="268" spans="2:5" x14ac:dyDescent="0.25">
      <c r="B268" s="119">
        <v>43892</v>
      </c>
      <c r="C268" s="21">
        <v>106625.4</v>
      </c>
      <c r="E268" s="21">
        <v>3090.23</v>
      </c>
    </row>
    <row r="269" spans="2:5" x14ac:dyDescent="0.25">
      <c r="B269" s="119">
        <v>43893</v>
      </c>
      <c r="C269" s="21">
        <v>105537.1</v>
      </c>
      <c r="E269" s="21">
        <v>3003.37</v>
      </c>
    </row>
    <row r="270" spans="2:5" x14ac:dyDescent="0.25">
      <c r="B270" s="119">
        <v>43894</v>
      </c>
      <c r="C270" s="21">
        <v>107224.2</v>
      </c>
      <c r="E270" s="21">
        <v>3130.12</v>
      </c>
    </row>
    <row r="271" spans="2:5" x14ac:dyDescent="0.25">
      <c r="B271" s="119">
        <v>43895</v>
      </c>
      <c r="C271" s="21">
        <v>102233.2</v>
      </c>
      <c r="E271" s="21">
        <v>3023.94</v>
      </c>
    </row>
    <row r="272" spans="2:5" x14ac:dyDescent="0.25">
      <c r="B272" s="119">
        <v>43896</v>
      </c>
      <c r="C272" s="21">
        <v>97996.800000000003</v>
      </c>
      <c r="E272" s="21">
        <v>2972.37</v>
      </c>
    </row>
    <row r="273" spans="2:5" x14ac:dyDescent="0.25">
      <c r="B273" s="119">
        <v>43899</v>
      </c>
      <c r="C273" s="21">
        <v>86067.199999999997</v>
      </c>
      <c r="E273" s="21">
        <v>2746.56</v>
      </c>
    </row>
    <row r="274" spans="2:5" x14ac:dyDescent="0.25">
      <c r="B274" s="119">
        <v>43900</v>
      </c>
      <c r="C274" s="21">
        <v>92214.5</v>
      </c>
      <c r="E274" s="21">
        <v>2882.23</v>
      </c>
    </row>
    <row r="275" spans="2:5" x14ac:dyDescent="0.25">
      <c r="B275" s="119">
        <v>43901</v>
      </c>
      <c r="C275" s="21">
        <v>85171.1</v>
      </c>
      <c r="E275" s="21">
        <v>2741.38</v>
      </c>
    </row>
    <row r="276" spans="2:5" x14ac:dyDescent="0.25">
      <c r="B276" s="119">
        <v>43902</v>
      </c>
      <c r="C276" s="21">
        <v>72582.5</v>
      </c>
      <c r="E276" s="21">
        <v>2480.64</v>
      </c>
    </row>
    <row r="277" spans="2:5" x14ac:dyDescent="0.25">
      <c r="B277" s="119">
        <v>43903</v>
      </c>
      <c r="C277" s="21">
        <v>82677.899999999994</v>
      </c>
      <c r="E277" s="21">
        <v>2711.02</v>
      </c>
    </row>
    <row r="278" spans="2:5" x14ac:dyDescent="0.25">
      <c r="B278" s="119">
        <v>43906</v>
      </c>
      <c r="C278" s="21">
        <v>71168.100000000006</v>
      </c>
      <c r="E278" s="21">
        <v>2386.13</v>
      </c>
    </row>
    <row r="279" spans="2:5" x14ac:dyDescent="0.25">
      <c r="B279" s="119">
        <v>43907</v>
      </c>
      <c r="C279" s="21">
        <v>74617.2</v>
      </c>
      <c r="E279" s="21">
        <v>2529.19</v>
      </c>
    </row>
    <row r="280" spans="2:5" x14ac:dyDescent="0.25">
      <c r="B280" s="119">
        <v>43908</v>
      </c>
      <c r="C280" s="21">
        <v>66895</v>
      </c>
      <c r="E280" s="21">
        <v>2398.1</v>
      </c>
    </row>
    <row r="281" spans="2:5" x14ac:dyDescent="0.25">
      <c r="B281" s="119">
        <v>43909</v>
      </c>
      <c r="C281" s="21">
        <v>68331.8</v>
      </c>
      <c r="E281" s="21">
        <v>2409.39</v>
      </c>
    </row>
    <row r="282" spans="2:5" x14ac:dyDescent="0.25">
      <c r="B282" s="119">
        <v>43910</v>
      </c>
      <c r="C282" s="21">
        <v>67069.399999999994</v>
      </c>
      <c r="E282" s="21">
        <v>2304.92</v>
      </c>
    </row>
    <row r="283" spans="2:5" x14ac:dyDescent="0.25">
      <c r="B283" s="119">
        <v>43913</v>
      </c>
      <c r="C283" s="21">
        <v>63569.599999999999</v>
      </c>
      <c r="E283" s="21">
        <v>2237.4</v>
      </c>
    </row>
    <row r="284" spans="2:5" x14ac:dyDescent="0.25">
      <c r="B284" s="119">
        <v>43914</v>
      </c>
      <c r="C284" s="21">
        <v>69729.3</v>
      </c>
      <c r="E284" s="21">
        <v>2447.33</v>
      </c>
    </row>
    <row r="285" spans="2:5" x14ac:dyDescent="0.25">
      <c r="B285" s="119">
        <v>43915</v>
      </c>
      <c r="C285" s="21">
        <v>74955.600000000006</v>
      </c>
      <c r="E285" s="21">
        <v>2475.56</v>
      </c>
    </row>
    <row r="286" spans="2:5" x14ac:dyDescent="0.25">
      <c r="B286" s="119">
        <v>43916</v>
      </c>
      <c r="C286" s="21">
        <v>77709.7</v>
      </c>
      <c r="E286" s="21">
        <v>2630.07</v>
      </c>
    </row>
    <row r="287" spans="2:5" x14ac:dyDescent="0.25">
      <c r="B287" s="119">
        <v>43917</v>
      </c>
      <c r="C287" s="21">
        <v>73428.800000000003</v>
      </c>
      <c r="E287" s="21">
        <v>2541.4699999999998</v>
      </c>
    </row>
    <row r="288" spans="2:5" x14ac:dyDescent="0.25">
      <c r="B288" s="119">
        <v>43920</v>
      </c>
      <c r="C288" s="21">
        <v>74639.5</v>
      </c>
      <c r="E288" s="21">
        <v>2626.65</v>
      </c>
    </row>
    <row r="289" spans="2:5" x14ac:dyDescent="0.25">
      <c r="B289" s="119">
        <v>43921</v>
      </c>
      <c r="C289" s="21">
        <v>73019.8</v>
      </c>
      <c r="E289" s="21">
        <v>2584.59</v>
      </c>
    </row>
    <row r="290" spans="2:5" x14ac:dyDescent="0.25">
      <c r="B290" s="119">
        <v>43922</v>
      </c>
      <c r="C290" s="21">
        <v>70966.7</v>
      </c>
      <c r="E290" s="21">
        <v>2470.5</v>
      </c>
    </row>
    <row r="291" spans="2:5" x14ac:dyDescent="0.25">
      <c r="B291" s="119">
        <v>43923</v>
      </c>
      <c r="C291" s="21">
        <v>72253.5</v>
      </c>
      <c r="E291" s="21">
        <v>2526.9</v>
      </c>
    </row>
    <row r="292" spans="2:5" x14ac:dyDescent="0.25">
      <c r="B292" s="119">
        <v>43924</v>
      </c>
      <c r="C292" s="21">
        <v>69537.600000000006</v>
      </c>
      <c r="E292" s="21">
        <v>2488.65</v>
      </c>
    </row>
    <row r="293" spans="2:5" x14ac:dyDescent="0.25">
      <c r="B293" s="119">
        <v>43927</v>
      </c>
      <c r="C293" s="21">
        <v>74073</v>
      </c>
      <c r="E293" s="21">
        <v>2663.68</v>
      </c>
    </row>
    <row r="294" spans="2:5" x14ac:dyDescent="0.25">
      <c r="B294" s="119">
        <v>43928</v>
      </c>
      <c r="C294" s="21">
        <v>76358.100000000006</v>
      </c>
      <c r="E294" s="21">
        <v>2659.41</v>
      </c>
    </row>
    <row r="295" spans="2:5" x14ac:dyDescent="0.25">
      <c r="B295" s="119">
        <v>43929</v>
      </c>
      <c r="C295" s="21">
        <v>78624.600000000006</v>
      </c>
      <c r="E295" s="21">
        <v>2749.98</v>
      </c>
    </row>
    <row r="296" spans="2:5" x14ac:dyDescent="0.25">
      <c r="B296" s="119">
        <v>43930</v>
      </c>
      <c r="C296" s="21">
        <v>77681.899999999994</v>
      </c>
      <c r="E296" s="21">
        <v>2789.82</v>
      </c>
    </row>
    <row r="297" spans="2:5" x14ac:dyDescent="0.25">
      <c r="B297" s="119">
        <v>43931</v>
      </c>
      <c r="C297" s="21">
        <v>77681.899999999994</v>
      </c>
      <c r="E297" s="21">
        <v>2789.82</v>
      </c>
    </row>
    <row r="298" spans="2:5" x14ac:dyDescent="0.25">
      <c r="B298" s="119">
        <v>43934</v>
      </c>
      <c r="C298" s="21">
        <v>78835.8</v>
      </c>
      <c r="E298" s="21">
        <v>2761.63</v>
      </c>
    </row>
    <row r="299" spans="2:5" x14ac:dyDescent="0.25">
      <c r="B299" s="119">
        <v>43935</v>
      </c>
      <c r="C299" s="21">
        <v>79918.399999999994</v>
      </c>
      <c r="E299" s="21">
        <v>2846.06</v>
      </c>
    </row>
    <row r="300" spans="2:5" x14ac:dyDescent="0.25">
      <c r="B300" s="119">
        <v>43936</v>
      </c>
      <c r="C300" s="21">
        <v>78831.5</v>
      </c>
      <c r="E300" s="21">
        <v>2783.36</v>
      </c>
    </row>
    <row r="301" spans="2:5" x14ac:dyDescent="0.25">
      <c r="B301" s="119">
        <v>43937</v>
      </c>
      <c r="C301" s="21">
        <v>77811.899999999994</v>
      </c>
      <c r="E301" s="21">
        <v>2799.55</v>
      </c>
    </row>
    <row r="302" spans="2:5" x14ac:dyDescent="0.25">
      <c r="B302" s="119">
        <v>43938</v>
      </c>
      <c r="C302" s="21">
        <v>78990.3</v>
      </c>
      <c r="E302" s="21">
        <v>2874.56</v>
      </c>
    </row>
    <row r="303" spans="2:5" x14ac:dyDescent="0.25">
      <c r="B303" s="119">
        <v>43941</v>
      </c>
      <c r="C303" s="21">
        <v>78972.800000000003</v>
      </c>
      <c r="E303" s="21">
        <v>2823.16</v>
      </c>
    </row>
    <row r="304" spans="2:5" x14ac:dyDescent="0.25">
      <c r="B304" s="119">
        <v>43942</v>
      </c>
      <c r="C304" s="21">
        <v>78972.800000000003</v>
      </c>
      <c r="E304" s="21">
        <v>2736.56</v>
      </c>
    </row>
    <row r="305" spans="2:5" x14ac:dyDescent="0.25">
      <c r="B305" s="119">
        <v>43943</v>
      </c>
      <c r="C305" s="21">
        <v>80687.199999999997</v>
      </c>
      <c r="E305" s="21">
        <v>2799.31</v>
      </c>
    </row>
    <row r="306" spans="2:5" x14ac:dyDescent="0.25">
      <c r="B306" s="119">
        <v>43944</v>
      </c>
      <c r="C306" s="21">
        <v>79673.3</v>
      </c>
      <c r="E306" s="21">
        <v>2797.8</v>
      </c>
    </row>
    <row r="307" spans="2:5" x14ac:dyDescent="0.25">
      <c r="B307" s="119">
        <v>43945</v>
      </c>
      <c r="C307" s="21">
        <v>75330.600000000006</v>
      </c>
      <c r="E307" s="21">
        <v>2836.74</v>
      </c>
    </row>
    <row r="308" spans="2:5" x14ac:dyDescent="0.25">
      <c r="B308" s="119">
        <v>43948</v>
      </c>
      <c r="C308" s="21">
        <v>78238.600000000006</v>
      </c>
      <c r="E308" s="21">
        <v>2878.48</v>
      </c>
    </row>
    <row r="309" spans="2:5" x14ac:dyDescent="0.25">
      <c r="B309" s="119">
        <v>43949</v>
      </c>
      <c r="C309" s="21">
        <v>81312.2</v>
      </c>
      <c r="E309" s="21">
        <v>2863.39</v>
      </c>
    </row>
    <row r="310" spans="2:5" x14ac:dyDescent="0.25">
      <c r="B310" s="119">
        <v>43950</v>
      </c>
      <c r="C310" s="21">
        <v>83170.8</v>
      </c>
      <c r="E310" s="21">
        <v>2939.51</v>
      </c>
    </row>
    <row r="311" spans="2:5" x14ac:dyDescent="0.25">
      <c r="B311" s="119">
        <v>43951</v>
      </c>
      <c r="C311" s="21">
        <v>80505.899999999994</v>
      </c>
      <c r="E311" s="21">
        <v>2912.43</v>
      </c>
    </row>
    <row r="312" spans="2:5" x14ac:dyDescent="0.25">
      <c r="B312" s="119">
        <v>43952</v>
      </c>
      <c r="C312" s="21">
        <v>80505.899999999994</v>
      </c>
      <c r="E312" s="21">
        <v>2830.71</v>
      </c>
    </row>
    <row r="313" spans="2:5" x14ac:dyDescent="0.25">
      <c r="B313" s="119">
        <v>43955</v>
      </c>
      <c r="C313" s="21">
        <v>78876.2</v>
      </c>
      <c r="E313" s="21">
        <v>2842.74</v>
      </c>
    </row>
    <row r="314" spans="2:5" x14ac:dyDescent="0.25">
      <c r="B314" s="119">
        <v>43956</v>
      </c>
      <c r="C314" s="21">
        <v>79470.8</v>
      </c>
      <c r="E314" s="21">
        <v>2868.44</v>
      </c>
    </row>
    <row r="315" spans="2:5" x14ac:dyDescent="0.25">
      <c r="B315" s="119">
        <v>43957</v>
      </c>
      <c r="C315" s="21">
        <v>79063.7</v>
      </c>
      <c r="E315" s="21">
        <v>2848.42</v>
      </c>
    </row>
    <row r="316" spans="2:5" x14ac:dyDescent="0.25">
      <c r="B316" s="119">
        <v>43958</v>
      </c>
      <c r="C316" s="21">
        <v>78118.600000000006</v>
      </c>
      <c r="E316" s="21">
        <v>2881.19</v>
      </c>
    </row>
    <row r="317" spans="2:5" x14ac:dyDescent="0.25">
      <c r="B317" s="119">
        <v>43959</v>
      </c>
      <c r="C317" s="21">
        <v>80263.399999999994</v>
      </c>
      <c r="E317" s="21">
        <v>2929.8</v>
      </c>
    </row>
    <row r="318" spans="2:5" x14ac:dyDescent="0.25">
      <c r="B318" s="119">
        <v>43962</v>
      </c>
      <c r="C318" s="21">
        <v>79064.600000000006</v>
      </c>
      <c r="E318" s="21">
        <v>2930.32</v>
      </c>
    </row>
    <row r="319" spans="2:5" x14ac:dyDescent="0.25">
      <c r="B319" s="119">
        <v>43963</v>
      </c>
      <c r="C319" s="21">
        <v>77872</v>
      </c>
      <c r="E319" s="21">
        <v>2870.12</v>
      </c>
    </row>
    <row r="320" spans="2:5" x14ac:dyDescent="0.25">
      <c r="B320" s="119">
        <v>43964</v>
      </c>
      <c r="C320" s="21">
        <v>77772.2</v>
      </c>
      <c r="E320" s="21">
        <v>2820</v>
      </c>
    </row>
    <row r="321" spans="2:5" x14ac:dyDescent="0.25">
      <c r="B321" s="119">
        <v>43965</v>
      </c>
      <c r="C321" s="21">
        <v>79010.8</v>
      </c>
      <c r="E321" s="21">
        <v>2852.5</v>
      </c>
    </row>
    <row r="322" spans="2:5" x14ac:dyDescent="0.25">
      <c r="B322" s="119">
        <v>43966</v>
      </c>
      <c r="C322" s="21">
        <v>77556.600000000006</v>
      </c>
      <c r="E322" s="21">
        <v>2863.7</v>
      </c>
    </row>
    <row r="323" spans="2:5" x14ac:dyDescent="0.25">
      <c r="B323" s="119">
        <v>43969</v>
      </c>
      <c r="C323" s="21">
        <v>81194.3</v>
      </c>
      <c r="E323" s="21">
        <v>2953.91</v>
      </c>
    </row>
    <row r="324" spans="2:5" x14ac:dyDescent="0.25">
      <c r="B324" s="119">
        <v>43970</v>
      </c>
      <c r="C324" s="21">
        <v>80742.399999999994</v>
      </c>
      <c r="E324" s="21">
        <v>2922.94</v>
      </c>
    </row>
    <row r="325" spans="2:5" x14ac:dyDescent="0.25">
      <c r="B325" s="119">
        <v>43971</v>
      </c>
      <c r="C325" s="21">
        <v>81319.5</v>
      </c>
      <c r="E325" s="21">
        <v>2971.61</v>
      </c>
    </row>
    <row r="326" spans="2:5" x14ac:dyDescent="0.25">
      <c r="B326" s="119">
        <v>43972</v>
      </c>
      <c r="C326" s="21">
        <v>83027.100000000006</v>
      </c>
      <c r="E326" s="21">
        <v>2948.51</v>
      </c>
    </row>
    <row r="327" spans="2:5" x14ac:dyDescent="0.25">
      <c r="B327" s="119">
        <v>43973</v>
      </c>
      <c r="C327" s="21">
        <v>82173.2</v>
      </c>
      <c r="E327" s="21">
        <v>2955.45</v>
      </c>
    </row>
    <row r="328" spans="2:5" x14ac:dyDescent="0.25">
      <c r="B328" s="119">
        <v>43976</v>
      </c>
      <c r="C328" s="21">
        <v>85663.5</v>
      </c>
      <c r="E328" s="21">
        <v>2955.45</v>
      </c>
    </row>
    <row r="329" spans="2:5" x14ac:dyDescent="0.25">
      <c r="B329" s="119">
        <v>43977</v>
      </c>
      <c r="C329" s="21">
        <v>85468.9</v>
      </c>
      <c r="E329" s="21">
        <v>2991.77</v>
      </c>
    </row>
    <row r="330" spans="2:5" x14ac:dyDescent="0.25">
      <c r="B330" s="119">
        <v>43978</v>
      </c>
      <c r="C330" s="21">
        <v>87946.3</v>
      </c>
      <c r="E330" s="21">
        <v>3036.13</v>
      </c>
    </row>
    <row r="331" spans="2:5" x14ac:dyDescent="0.25">
      <c r="B331" s="119">
        <v>43979</v>
      </c>
      <c r="C331" s="21">
        <v>86949.1</v>
      </c>
      <c r="E331" s="21">
        <v>3029.73</v>
      </c>
    </row>
    <row r="332" spans="2:5" x14ac:dyDescent="0.25">
      <c r="B332" s="119">
        <v>43980</v>
      </c>
      <c r="C332" s="21">
        <v>87402.6</v>
      </c>
      <c r="E332" s="21">
        <v>3044.31</v>
      </c>
    </row>
    <row r="333" spans="2:5" x14ac:dyDescent="0.25">
      <c r="B333" s="119">
        <v>43983</v>
      </c>
      <c r="C333" s="21">
        <v>88620.1</v>
      </c>
      <c r="E333" s="21">
        <v>3055.73</v>
      </c>
    </row>
    <row r="334" spans="2:5" x14ac:dyDescent="0.25">
      <c r="B334" s="119">
        <v>43984</v>
      </c>
      <c r="C334" s="21">
        <v>91046.399999999994</v>
      </c>
      <c r="E334" s="21">
        <v>3080.82</v>
      </c>
    </row>
    <row r="335" spans="2:5" x14ac:dyDescent="0.25">
      <c r="B335" s="119">
        <v>43985</v>
      </c>
      <c r="C335" s="21">
        <v>93002.1</v>
      </c>
      <c r="E335" s="21">
        <v>3122.87</v>
      </c>
    </row>
    <row r="336" spans="2:5" x14ac:dyDescent="0.25">
      <c r="B336" s="119">
        <v>43986</v>
      </c>
      <c r="C336" s="21">
        <v>93828.6</v>
      </c>
      <c r="E336" s="21">
        <v>3112.35</v>
      </c>
    </row>
    <row r="337" spans="2:5" x14ac:dyDescent="0.25">
      <c r="B337" s="119">
        <v>43987</v>
      </c>
      <c r="C337" s="21">
        <v>94637.1</v>
      </c>
      <c r="E337" s="21">
        <v>3193.93</v>
      </c>
    </row>
    <row r="338" spans="2:5" x14ac:dyDescent="0.25">
      <c r="B338" s="119">
        <v>43990</v>
      </c>
      <c r="C338" s="21">
        <v>97644.7</v>
      </c>
      <c r="E338" s="21">
        <v>3232.39</v>
      </c>
    </row>
    <row r="339" spans="2:5" x14ac:dyDescent="0.25">
      <c r="B339" s="119">
        <v>43991</v>
      </c>
      <c r="C339" s="21">
        <v>96746.6</v>
      </c>
      <c r="E339" s="21">
        <v>3207.18</v>
      </c>
    </row>
    <row r="340" spans="2:5" x14ac:dyDescent="0.25">
      <c r="B340" s="119">
        <v>43992</v>
      </c>
      <c r="C340" s="21">
        <v>94686</v>
      </c>
      <c r="E340" s="21">
        <v>3190.14</v>
      </c>
    </row>
    <row r="341" spans="2:5" x14ac:dyDescent="0.25">
      <c r="B341" s="119">
        <v>43993</v>
      </c>
      <c r="C341" s="21">
        <v>94686</v>
      </c>
      <c r="E341" s="21">
        <v>3002.1</v>
      </c>
    </row>
    <row r="342" spans="2:5" x14ac:dyDescent="0.25">
      <c r="B342" s="119">
        <v>43994</v>
      </c>
      <c r="C342" s="21">
        <v>92795.3</v>
      </c>
      <c r="E342" s="21">
        <v>3041.31</v>
      </c>
    </row>
    <row r="343" spans="2:5" x14ac:dyDescent="0.25">
      <c r="B343" s="119">
        <v>43997</v>
      </c>
      <c r="C343" s="21">
        <v>92375.5</v>
      </c>
      <c r="E343" s="21">
        <v>3066.59</v>
      </c>
    </row>
    <row r="344" spans="2:5" x14ac:dyDescent="0.25">
      <c r="B344" s="119">
        <v>43998</v>
      </c>
      <c r="C344" s="21">
        <v>93531.199999999997</v>
      </c>
      <c r="E344" s="21">
        <v>3124.74</v>
      </c>
    </row>
    <row r="345" spans="2:5" x14ac:dyDescent="0.25">
      <c r="B345" s="119">
        <v>43999</v>
      </c>
      <c r="C345" s="21">
        <v>95547.3</v>
      </c>
      <c r="E345" s="21">
        <v>3113.49</v>
      </c>
    </row>
    <row r="346" spans="2:5" x14ac:dyDescent="0.25">
      <c r="B346" s="119">
        <v>44000</v>
      </c>
      <c r="C346" s="21">
        <v>96125.2</v>
      </c>
      <c r="E346" s="21">
        <v>3115.34</v>
      </c>
    </row>
    <row r="347" spans="2:5" x14ac:dyDescent="0.25">
      <c r="B347" s="119">
        <v>44001</v>
      </c>
      <c r="C347" s="21">
        <v>96572.1</v>
      </c>
      <c r="E347" s="21">
        <v>3097.74</v>
      </c>
    </row>
    <row r="348" spans="2:5" x14ac:dyDescent="0.25">
      <c r="B348" s="119">
        <v>44004</v>
      </c>
      <c r="C348" s="21">
        <v>95336</v>
      </c>
      <c r="E348" s="21">
        <v>3117.86</v>
      </c>
    </row>
    <row r="349" spans="2:5" x14ac:dyDescent="0.25">
      <c r="B349" s="119">
        <v>44005</v>
      </c>
      <c r="C349" s="21">
        <v>95975.2</v>
      </c>
      <c r="E349" s="21">
        <v>3131.29</v>
      </c>
    </row>
    <row r="350" spans="2:5" x14ac:dyDescent="0.25">
      <c r="B350" s="119">
        <v>44006</v>
      </c>
      <c r="C350" s="21">
        <v>94377.4</v>
      </c>
      <c r="E350" s="21">
        <v>3050.33</v>
      </c>
    </row>
    <row r="351" spans="2:5" x14ac:dyDescent="0.25">
      <c r="B351" s="119">
        <v>44007</v>
      </c>
      <c r="C351" s="21">
        <v>95983.1</v>
      </c>
      <c r="E351" s="21">
        <v>3083.76</v>
      </c>
    </row>
    <row r="352" spans="2:5" x14ac:dyDescent="0.25">
      <c r="B352" s="119">
        <v>44008</v>
      </c>
      <c r="C352" s="21">
        <v>93834.5</v>
      </c>
      <c r="E352" s="21">
        <v>3009.05</v>
      </c>
    </row>
    <row r="353" spans="2:5" x14ac:dyDescent="0.25">
      <c r="B353" s="119">
        <v>44011</v>
      </c>
      <c r="C353" s="21">
        <v>95735.4</v>
      </c>
      <c r="E353" s="21">
        <v>3053.24</v>
      </c>
    </row>
    <row r="354" spans="2:5" x14ac:dyDescent="0.25">
      <c r="B354" s="119">
        <v>44012</v>
      </c>
      <c r="C354" s="21">
        <v>95055.8</v>
      </c>
      <c r="E354" s="21">
        <v>3100.29</v>
      </c>
    </row>
    <row r="355" spans="2:5" x14ac:dyDescent="0.25">
      <c r="B355" s="119">
        <v>44013</v>
      </c>
      <c r="C355" s="21">
        <v>96203.199999999997</v>
      </c>
      <c r="E355" s="21">
        <v>3115.86</v>
      </c>
    </row>
    <row r="356" spans="2:5" x14ac:dyDescent="0.25">
      <c r="B356" s="119">
        <v>44014</v>
      </c>
      <c r="C356" s="21">
        <v>96235</v>
      </c>
      <c r="E356" s="21">
        <v>3130.01</v>
      </c>
    </row>
    <row r="357" spans="2:5" x14ac:dyDescent="0.25">
      <c r="B357" s="119">
        <v>44015</v>
      </c>
      <c r="C357" s="21">
        <v>96764.9</v>
      </c>
      <c r="E357" s="21">
        <v>3130.01</v>
      </c>
    </row>
    <row r="358" spans="2:5" x14ac:dyDescent="0.25">
      <c r="B358" s="119">
        <v>44018</v>
      </c>
      <c r="C358" s="21">
        <v>98937.2</v>
      </c>
      <c r="E358" s="21">
        <v>3179.72</v>
      </c>
    </row>
    <row r="359" spans="2:5" x14ac:dyDescent="0.25">
      <c r="B359" s="119">
        <v>44019</v>
      </c>
      <c r="C359" s="21">
        <v>97761</v>
      </c>
      <c r="E359" s="21">
        <v>3145.32</v>
      </c>
    </row>
    <row r="360" spans="2:5" x14ac:dyDescent="0.25">
      <c r="B360" s="119">
        <v>44020</v>
      </c>
      <c r="C360" s="21">
        <v>99769.9</v>
      </c>
      <c r="E360" s="21">
        <v>3169.94</v>
      </c>
    </row>
    <row r="361" spans="2:5" x14ac:dyDescent="0.25">
      <c r="B361" s="119">
        <v>44021</v>
      </c>
      <c r="C361" s="21">
        <v>99160.3</v>
      </c>
      <c r="E361" s="21">
        <v>3152.05</v>
      </c>
    </row>
    <row r="362" spans="2:5" x14ac:dyDescent="0.25">
      <c r="B362" s="119">
        <v>44022</v>
      </c>
      <c r="C362" s="21">
        <v>100031.8</v>
      </c>
      <c r="E362" s="21">
        <v>3185.04</v>
      </c>
    </row>
    <row r="363" spans="2:5" x14ac:dyDescent="0.25">
      <c r="B363" s="119">
        <v>44025</v>
      </c>
      <c r="C363" s="21">
        <v>98697.1</v>
      </c>
      <c r="E363" s="21">
        <v>3155.22</v>
      </c>
    </row>
    <row r="364" spans="2:5" x14ac:dyDescent="0.25">
      <c r="B364" s="119">
        <v>44026</v>
      </c>
      <c r="C364" s="21">
        <v>100440.2</v>
      </c>
      <c r="E364" s="21">
        <v>3197.52</v>
      </c>
    </row>
    <row r="365" spans="2:5" x14ac:dyDescent="0.25">
      <c r="B365" s="119">
        <v>44027</v>
      </c>
      <c r="C365" s="21">
        <v>101790.5</v>
      </c>
      <c r="E365" s="21">
        <v>3226.56</v>
      </c>
    </row>
    <row r="366" spans="2:5" x14ac:dyDescent="0.25">
      <c r="B366" s="119">
        <v>44028</v>
      </c>
      <c r="C366" s="21">
        <v>100553.3</v>
      </c>
      <c r="E366" s="21">
        <v>3215.57</v>
      </c>
    </row>
    <row r="367" spans="2:5" x14ac:dyDescent="0.25">
      <c r="B367" s="119">
        <v>44029</v>
      </c>
      <c r="C367" s="21">
        <v>102888.3</v>
      </c>
      <c r="E367" s="21">
        <v>3224.73</v>
      </c>
    </row>
    <row r="368" spans="2:5" x14ac:dyDescent="0.25">
      <c r="B368" s="119">
        <v>44032</v>
      </c>
      <c r="C368" s="21">
        <v>104426.4</v>
      </c>
      <c r="E368" s="21">
        <v>3251.84</v>
      </c>
    </row>
    <row r="369" spans="2:5" x14ac:dyDescent="0.25">
      <c r="B369" s="119">
        <v>44033</v>
      </c>
      <c r="C369" s="21">
        <v>104309.7</v>
      </c>
      <c r="E369" s="21">
        <v>3257.3</v>
      </c>
    </row>
    <row r="370" spans="2:5" x14ac:dyDescent="0.25">
      <c r="B370" s="119">
        <v>44034</v>
      </c>
      <c r="C370" s="21">
        <v>104289.60000000001</v>
      </c>
      <c r="E370" s="21">
        <v>3276.02</v>
      </c>
    </row>
    <row r="371" spans="2:5" x14ac:dyDescent="0.25">
      <c r="B371" s="119">
        <v>44035</v>
      </c>
      <c r="C371" s="21">
        <v>102293.3</v>
      </c>
      <c r="E371" s="21">
        <v>3235.66</v>
      </c>
    </row>
    <row r="372" spans="2:5" x14ac:dyDescent="0.25">
      <c r="B372" s="119">
        <v>44036</v>
      </c>
      <c r="C372" s="21">
        <v>102381.6</v>
      </c>
      <c r="E372" s="21">
        <v>3215.63</v>
      </c>
    </row>
    <row r="373" spans="2:5" x14ac:dyDescent="0.25">
      <c r="B373" s="119">
        <v>44039</v>
      </c>
      <c r="C373" s="21">
        <v>104477.1</v>
      </c>
      <c r="E373" s="21">
        <v>3239.41</v>
      </c>
    </row>
    <row r="374" spans="2:5" x14ac:dyDescent="0.25">
      <c r="B374" s="119">
        <v>44040</v>
      </c>
      <c r="C374" s="21">
        <v>104109.1</v>
      </c>
      <c r="E374" s="21">
        <v>3218.44</v>
      </c>
    </row>
    <row r="375" spans="2:5" x14ac:dyDescent="0.25">
      <c r="B375" s="119">
        <v>44041</v>
      </c>
      <c r="C375" s="21">
        <v>105605.2</v>
      </c>
      <c r="E375" s="21">
        <v>3258.44</v>
      </c>
    </row>
    <row r="376" spans="2:5" x14ac:dyDescent="0.25">
      <c r="B376" s="119">
        <v>44042</v>
      </c>
      <c r="C376" s="21">
        <v>105008.7</v>
      </c>
      <c r="E376" s="21">
        <v>3246.22</v>
      </c>
    </row>
    <row r="377" spans="2:5" x14ac:dyDescent="0.25">
      <c r="B377" s="119">
        <v>44043</v>
      </c>
      <c r="C377" s="21">
        <v>102912.2</v>
      </c>
      <c r="E377" s="21">
        <v>3271.12</v>
      </c>
    </row>
    <row r="378" spans="2:5" x14ac:dyDescent="0.25">
      <c r="B378" s="119">
        <v>44046</v>
      </c>
      <c r="C378" s="21">
        <v>102830</v>
      </c>
      <c r="E378" s="21">
        <v>3294.61</v>
      </c>
    </row>
    <row r="379" spans="2:5" x14ac:dyDescent="0.25">
      <c r="B379" s="119">
        <v>44047</v>
      </c>
      <c r="C379" s="21">
        <v>101215.9</v>
      </c>
      <c r="E379" s="21">
        <v>3306.51</v>
      </c>
    </row>
    <row r="380" spans="2:5" x14ac:dyDescent="0.25">
      <c r="B380" s="119">
        <v>44048</v>
      </c>
      <c r="C380" s="21">
        <v>102801.8</v>
      </c>
      <c r="E380" s="21">
        <v>3327.77</v>
      </c>
    </row>
    <row r="381" spans="2:5" x14ac:dyDescent="0.25">
      <c r="B381" s="119">
        <v>44049</v>
      </c>
      <c r="C381" s="21">
        <v>104125.6</v>
      </c>
      <c r="E381" s="21">
        <v>3349.16</v>
      </c>
    </row>
    <row r="382" spans="2:5" x14ac:dyDescent="0.25">
      <c r="B382" s="119">
        <v>44050</v>
      </c>
      <c r="C382" s="21">
        <v>102775.5</v>
      </c>
      <c r="E382" s="21">
        <v>3351.28</v>
      </c>
    </row>
    <row r="383" spans="2:5" x14ac:dyDescent="0.25">
      <c r="B383" s="119">
        <v>44053</v>
      </c>
      <c r="C383" s="21">
        <v>103444.5</v>
      </c>
      <c r="E383" s="21">
        <v>3360.47</v>
      </c>
    </row>
    <row r="384" spans="2:5" x14ac:dyDescent="0.25">
      <c r="B384" s="119">
        <v>44054</v>
      </c>
      <c r="C384" s="21">
        <v>102174.39999999999</v>
      </c>
      <c r="E384" s="21">
        <v>3333.69</v>
      </c>
    </row>
    <row r="385" spans="2:5" x14ac:dyDescent="0.25">
      <c r="B385" s="119">
        <v>44055</v>
      </c>
      <c r="C385" s="21">
        <v>102117.8</v>
      </c>
      <c r="E385" s="21">
        <v>3380.35</v>
      </c>
    </row>
    <row r="386" spans="2:5" x14ac:dyDescent="0.25">
      <c r="B386" s="119">
        <v>44056</v>
      </c>
      <c r="C386" s="21">
        <v>100460.6</v>
      </c>
      <c r="E386" s="21">
        <v>3373.43</v>
      </c>
    </row>
    <row r="387" spans="2:5" x14ac:dyDescent="0.25">
      <c r="B387" s="119">
        <v>44057</v>
      </c>
      <c r="C387" s="21">
        <v>101353.5</v>
      </c>
      <c r="E387" s="21">
        <v>3372.85</v>
      </c>
    </row>
    <row r="388" spans="2:5" x14ac:dyDescent="0.25">
      <c r="B388" s="119">
        <v>44060</v>
      </c>
      <c r="C388" s="21">
        <v>99595.4</v>
      </c>
      <c r="E388" s="21">
        <v>3381.99</v>
      </c>
    </row>
    <row r="389" spans="2:5" x14ac:dyDescent="0.25">
      <c r="B389" s="119">
        <v>44061</v>
      </c>
      <c r="C389" s="21">
        <v>102065.4</v>
      </c>
      <c r="E389" s="21">
        <v>3389.78</v>
      </c>
    </row>
    <row r="390" spans="2:5" x14ac:dyDescent="0.25">
      <c r="B390" s="119">
        <v>44062</v>
      </c>
      <c r="C390" s="21">
        <v>100853.7</v>
      </c>
      <c r="E390" s="21">
        <v>3374.85</v>
      </c>
    </row>
    <row r="391" spans="2:5" x14ac:dyDescent="0.25">
      <c r="B391" s="119">
        <v>44063</v>
      </c>
      <c r="C391" s="21">
        <v>101467.9</v>
      </c>
      <c r="E391" s="21">
        <v>3385.51</v>
      </c>
    </row>
    <row r="392" spans="2:5" x14ac:dyDescent="0.25">
      <c r="B392" s="119">
        <v>44064</v>
      </c>
      <c r="C392" s="21">
        <v>101521.3</v>
      </c>
      <c r="E392" s="21">
        <v>3397.16</v>
      </c>
    </row>
    <row r="393" spans="2:5" x14ac:dyDescent="0.25">
      <c r="B393" s="119">
        <v>44067</v>
      </c>
      <c r="C393" s="21">
        <v>102298</v>
      </c>
      <c r="E393" s="21">
        <v>3431.28</v>
      </c>
    </row>
    <row r="394" spans="2:5" x14ac:dyDescent="0.25">
      <c r="B394" s="119">
        <v>44068</v>
      </c>
      <c r="C394" s="21">
        <v>102117.6</v>
      </c>
      <c r="E394" s="21">
        <v>3443.62</v>
      </c>
    </row>
    <row r="395" spans="2:5" x14ac:dyDescent="0.25">
      <c r="B395" s="119">
        <v>44069</v>
      </c>
      <c r="C395" s="21">
        <v>100627.3</v>
      </c>
      <c r="E395" s="21">
        <v>3478.73</v>
      </c>
    </row>
    <row r="396" spans="2:5" x14ac:dyDescent="0.25">
      <c r="B396" s="119">
        <v>44070</v>
      </c>
      <c r="C396" s="21">
        <v>100623.6</v>
      </c>
      <c r="E396" s="21">
        <v>3484.55</v>
      </c>
    </row>
    <row r="397" spans="2:5" x14ac:dyDescent="0.25">
      <c r="B397" s="119">
        <v>44071</v>
      </c>
      <c r="C397" s="21">
        <v>102142.9</v>
      </c>
      <c r="E397" s="21">
        <v>3508.01</v>
      </c>
    </row>
    <row r="398" spans="2:5" x14ac:dyDescent="0.25">
      <c r="B398" s="119">
        <v>44074</v>
      </c>
      <c r="C398" s="21">
        <v>99369.2</v>
      </c>
      <c r="E398" s="21">
        <v>3500.31</v>
      </c>
    </row>
    <row r="399" spans="2:5" x14ac:dyDescent="0.25">
      <c r="B399" s="119">
        <v>44075</v>
      </c>
      <c r="C399" s="21">
        <v>102167.6</v>
      </c>
      <c r="E399" s="21">
        <v>3526.65</v>
      </c>
    </row>
    <row r="400" spans="2:5" x14ac:dyDescent="0.25">
      <c r="B400" s="119">
        <v>44076</v>
      </c>
      <c r="C400" s="21">
        <v>101911.1</v>
      </c>
      <c r="E400" s="21">
        <v>3580.84</v>
      </c>
    </row>
    <row r="401" spans="2:5" x14ac:dyDescent="0.25">
      <c r="B401" s="119">
        <v>44077</v>
      </c>
      <c r="C401" s="21">
        <v>100721.4</v>
      </c>
      <c r="E401" s="21">
        <v>3455.06</v>
      </c>
    </row>
    <row r="402" spans="2:5" x14ac:dyDescent="0.25">
      <c r="B402" s="119">
        <v>44078</v>
      </c>
      <c r="C402" s="21">
        <v>101241.7</v>
      </c>
      <c r="E402" s="21">
        <v>3426.96</v>
      </c>
    </row>
    <row r="403" spans="2:5" x14ac:dyDescent="0.25">
      <c r="B403" s="119">
        <v>44081</v>
      </c>
      <c r="C403" s="21">
        <v>101241.7</v>
      </c>
      <c r="E403" s="21">
        <v>3426.96</v>
      </c>
    </row>
    <row r="404" spans="2:5" x14ac:dyDescent="0.25">
      <c r="B404" s="119">
        <v>44082</v>
      </c>
      <c r="C404" s="21">
        <v>100050.4</v>
      </c>
      <c r="E404" s="21">
        <v>3331.84</v>
      </c>
    </row>
    <row r="405" spans="2:5" x14ac:dyDescent="0.25">
      <c r="B405" s="119">
        <v>44083</v>
      </c>
      <c r="C405" s="21">
        <v>101292</v>
      </c>
      <c r="E405" s="21">
        <v>3398.96</v>
      </c>
    </row>
    <row r="406" spans="2:5" x14ac:dyDescent="0.25">
      <c r="B406" s="119">
        <v>44084</v>
      </c>
      <c r="C406" s="21">
        <v>98834.6</v>
      </c>
      <c r="E406" s="21">
        <v>3339.19</v>
      </c>
    </row>
    <row r="407" spans="2:5" x14ac:dyDescent="0.25">
      <c r="B407" s="119">
        <v>44085</v>
      </c>
      <c r="C407" s="21">
        <v>98363.199999999997</v>
      </c>
      <c r="E407" s="21">
        <v>3340.97</v>
      </c>
    </row>
    <row r="408" spans="2:5" x14ac:dyDescent="0.25">
      <c r="B408" s="119">
        <v>44088</v>
      </c>
      <c r="C408" s="21">
        <v>100274.5</v>
      </c>
      <c r="E408" s="21">
        <v>3383.54</v>
      </c>
    </row>
    <row r="409" spans="2:5" x14ac:dyDescent="0.25">
      <c r="B409" s="119">
        <v>44089</v>
      </c>
      <c r="C409" s="21">
        <v>100297.9</v>
      </c>
      <c r="E409" s="21">
        <v>3401.2</v>
      </c>
    </row>
    <row r="410" spans="2:5" x14ac:dyDescent="0.25">
      <c r="B410" s="119">
        <v>44090</v>
      </c>
      <c r="C410" s="21">
        <v>99675.7</v>
      </c>
      <c r="E410" s="21">
        <v>3385.49</v>
      </c>
    </row>
    <row r="411" spans="2:5" x14ac:dyDescent="0.25">
      <c r="B411" s="119">
        <v>44091</v>
      </c>
      <c r="C411" s="21">
        <v>100097.8</v>
      </c>
      <c r="E411" s="21">
        <v>3357.01</v>
      </c>
    </row>
    <row r="412" spans="2:5" x14ac:dyDescent="0.25">
      <c r="B412" s="119">
        <v>44092</v>
      </c>
      <c r="C412" s="21">
        <v>98289.7</v>
      </c>
      <c r="E412" s="21">
        <v>3319.47</v>
      </c>
    </row>
    <row r="413" spans="2:5" x14ac:dyDescent="0.25">
      <c r="B413" s="119">
        <v>44095</v>
      </c>
      <c r="C413" s="21">
        <v>96990.7</v>
      </c>
      <c r="E413" s="21">
        <v>3281.06</v>
      </c>
    </row>
    <row r="414" spans="2:5" x14ac:dyDescent="0.25">
      <c r="B414" s="119">
        <v>44096</v>
      </c>
      <c r="C414" s="21">
        <v>97293.5</v>
      </c>
      <c r="E414" s="21">
        <v>3315.57</v>
      </c>
    </row>
    <row r="415" spans="2:5" x14ac:dyDescent="0.25">
      <c r="B415" s="119">
        <v>44097</v>
      </c>
      <c r="C415" s="21">
        <v>95734.8</v>
      </c>
      <c r="E415" s="21">
        <v>3236.92</v>
      </c>
    </row>
    <row r="416" spans="2:5" x14ac:dyDescent="0.25">
      <c r="B416" s="119">
        <v>44098</v>
      </c>
      <c r="C416" s="21">
        <v>97012.1</v>
      </c>
      <c r="E416" s="21">
        <v>3246.59</v>
      </c>
    </row>
    <row r="417" spans="2:5" x14ac:dyDescent="0.25">
      <c r="B417" s="119">
        <v>44099</v>
      </c>
      <c r="C417" s="21">
        <v>96999.4</v>
      </c>
      <c r="E417" s="21">
        <v>3298.46</v>
      </c>
    </row>
    <row r="418" spans="2:5" x14ac:dyDescent="0.25">
      <c r="B418" s="119">
        <v>44102</v>
      </c>
      <c r="C418" s="21">
        <v>94666.4</v>
      </c>
      <c r="E418" s="21">
        <v>3351.6</v>
      </c>
    </row>
    <row r="419" spans="2:5" x14ac:dyDescent="0.25">
      <c r="B419" s="119">
        <v>44103</v>
      </c>
      <c r="C419" s="21">
        <v>93580.4</v>
      </c>
      <c r="E419" s="21">
        <v>3335.47</v>
      </c>
    </row>
    <row r="420" spans="2:5" x14ac:dyDescent="0.25">
      <c r="B420" s="119">
        <v>44104</v>
      </c>
      <c r="C420" s="21">
        <v>94603.4</v>
      </c>
      <c r="E420" s="21">
        <v>3363</v>
      </c>
    </row>
    <row r="421" spans="2:5" x14ac:dyDescent="0.25">
      <c r="B421" s="119">
        <v>44105</v>
      </c>
      <c r="C421" s="21">
        <v>95478.5</v>
      </c>
      <c r="E421" s="21">
        <v>3380.8</v>
      </c>
    </row>
    <row r="422" spans="2:5" x14ac:dyDescent="0.25">
      <c r="B422" s="119">
        <v>44106</v>
      </c>
      <c r="C422" s="21">
        <v>94015.7</v>
      </c>
      <c r="E422" s="21">
        <v>3348.44</v>
      </c>
    </row>
    <row r="423" spans="2:5" x14ac:dyDescent="0.25">
      <c r="B423" s="119">
        <v>44109</v>
      </c>
      <c r="C423" s="21">
        <v>96089.2</v>
      </c>
      <c r="E423" s="21">
        <v>3408.63</v>
      </c>
    </row>
    <row r="424" spans="2:5" x14ac:dyDescent="0.25">
      <c r="B424" s="119">
        <v>44110</v>
      </c>
      <c r="C424" s="21">
        <v>95615</v>
      </c>
      <c r="E424" s="21">
        <v>3360.95</v>
      </c>
    </row>
    <row r="425" spans="2:5" x14ac:dyDescent="0.25">
      <c r="B425" s="119">
        <v>44111</v>
      </c>
      <c r="C425" s="21">
        <v>95526.3</v>
      </c>
      <c r="E425" s="21">
        <v>3419.45</v>
      </c>
    </row>
    <row r="426" spans="2:5" x14ac:dyDescent="0.25">
      <c r="B426" s="119">
        <v>44112</v>
      </c>
      <c r="C426" s="21">
        <v>97919.7</v>
      </c>
      <c r="E426" s="21">
        <v>3446.83</v>
      </c>
    </row>
    <row r="427" spans="2:5" x14ac:dyDescent="0.25">
      <c r="B427" s="119">
        <v>44113</v>
      </c>
      <c r="C427" s="21">
        <v>97483.3</v>
      </c>
      <c r="E427" s="21">
        <v>3477.13</v>
      </c>
    </row>
    <row r="428" spans="2:5" x14ac:dyDescent="0.25">
      <c r="B428" s="119">
        <v>44116</v>
      </c>
      <c r="C428" s="21">
        <v>97483.3</v>
      </c>
      <c r="E428" s="21">
        <v>3534.22</v>
      </c>
    </row>
    <row r="429" spans="2:5" x14ac:dyDescent="0.25">
      <c r="B429" s="119">
        <v>44117</v>
      </c>
      <c r="C429" s="21">
        <v>98502.8</v>
      </c>
      <c r="E429" s="21">
        <v>3511.93</v>
      </c>
    </row>
    <row r="430" spans="2:5" x14ac:dyDescent="0.25">
      <c r="B430" s="119">
        <v>44118</v>
      </c>
      <c r="C430" s="21">
        <v>99334.399999999994</v>
      </c>
      <c r="E430" s="21">
        <v>3488.67</v>
      </c>
    </row>
    <row r="431" spans="2:5" x14ac:dyDescent="0.25">
      <c r="B431" s="119">
        <v>44119</v>
      </c>
      <c r="C431" s="21">
        <v>99054.1</v>
      </c>
      <c r="E431" s="21">
        <v>3483.34</v>
      </c>
    </row>
    <row r="432" spans="2:5" x14ac:dyDescent="0.25">
      <c r="B432" s="119">
        <v>44120</v>
      </c>
      <c r="C432" s="21">
        <v>98309.1</v>
      </c>
      <c r="E432" s="21">
        <v>3483.81</v>
      </c>
    </row>
    <row r="433" spans="2:5" x14ac:dyDescent="0.25">
      <c r="B433" s="119">
        <v>44123</v>
      </c>
      <c r="C433" s="21">
        <v>98657.7</v>
      </c>
      <c r="E433" s="21">
        <v>3426.92</v>
      </c>
    </row>
    <row r="434" spans="2:5" x14ac:dyDescent="0.25">
      <c r="B434" s="119">
        <v>44124</v>
      </c>
      <c r="C434" s="21">
        <v>100539.8</v>
      </c>
      <c r="E434" s="21">
        <v>3443.12</v>
      </c>
    </row>
    <row r="435" spans="2:5" x14ac:dyDescent="0.25">
      <c r="B435" s="119">
        <v>44125</v>
      </c>
      <c r="C435" s="21">
        <v>100552.4</v>
      </c>
      <c r="E435" s="21">
        <v>3435.56</v>
      </c>
    </row>
    <row r="436" spans="2:5" x14ac:dyDescent="0.25">
      <c r="B436" s="119">
        <v>44126</v>
      </c>
      <c r="C436" s="21">
        <v>101917.7</v>
      </c>
      <c r="E436" s="21">
        <v>3453.49</v>
      </c>
    </row>
    <row r="437" spans="2:5" x14ac:dyDescent="0.25">
      <c r="B437" s="119">
        <v>44127</v>
      </c>
      <c r="C437" s="21">
        <v>101259.8</v>
      </c>
      <c r="E437" s="21">
        <v>3465.39</v>
      </c>
    </row>
    <row r="438" spans="2:5" x14ac:dyDescent="0.25">
      <c r="B438" s="119">
        <v>44130</v>
      </c>
      <c r="C438" s="21">
        <v>101017</v>
      </c>
      <c r="E438" s="21">
        <v>3400.97</v>
      </c>
    </row>
    <row r="439" spans="2:5" x14ac:dyDescent="0.25">
      <c r="B439" s="119">
        <v>44131</v>
      </c>
      <c r="C439" s="21">
        <v>99605.5</v>
      </c>
      <c r="E439" s="21">
        <v>3390.68</v>
      </c>
    </row>
    <row r="440" spans="2:5" x14ac:dyDescent="0.25">
      <c r="B440" s="119">
        <v>44132</v>
      </c>
      <c r="C440" s="21">
        <v>95368.8</v>
      </c>
      <c r="E440" s="21">
        <v>3271.03</v>
      </c>
    </row>
    <row r="441" spans="2:5" x14ac:dyDescent="0.25">
      <c r="B441" s="119">
        <v>44133</v>
      </c>
      <c r="C441" s="21">
        <v>96582.2</v>
      </c>
      <c r="E441" s="21">
        <v>3310.11</v>
      </c>
    </row>
    <row r="442" spans="2:5" x14ac:dyDescent="0.25">
      <c r="B442" s="119">
        <v>44134</v>
      </c>
      <c r="C442" s="21">
        <v>93952.4</v>
      </c>
      <c r="E442" s="21">
        <v>3269.96</v>
      </c>
    </row>
    <row r="443" spans="2:5" x14ac:dyDescent="0.25">
      <c r="B443" s="119">
        <v>44137</v>
      </c>
      <c r="C443" s="21">
        <v>93952.4</v>
      </c>
      <c r="E443" s="21">
        <v>3310.24</v>
      </c>
    </row>
    <row r="444" spans="2:5" x14ac:dyDescent="0.25">
      <c r="B444" s="119">
        <v>44138</v>
      </c>
      <c r="C444" s="21">
        <v>95979.7</v>
      </c>
      <c r="E444" s="21">
        <v>3369.16</v>
      </c>
    </row>
    <row r="445" spans="2:5" x14ac:dyDescent="0.25">
      <c r="B445" s="119">
        <v>44139</v>
      </c>
      <c r="C445" s="21">
        <v>97866.8</v>
      </c>
      <c r="E445" s="21">
        <v>3443.44</v>
      </c>
    </row>
    <row r="446" spans="2:5" x14ac:dyDescent="0.25">
      <c r="B446" s="119">
        <v>44140</v>
      </c>
      <c r="C446" s="21">
        <v>100751.4</v>
      </c>
      <c r="E446" s="21">
        <v>3510.45</v>
      </c>
    </row>
    <row r="447" spans="2:5" x14ac:dyDescent="0.25">
      <c r="B447" s="119">
        <v>44141</v>
      </c>
      <c r="C447" s="21">
        <v>100925.1</v>
      </c>
      <c r="E447" s="21">
        <v>3509.44</v>
      </c>
    </row>
    <row r="448" spans="2:5" x14ac:dyDescent="0.25">
      <c r="B448" s="119">
        <v>44144</v>
      </c>
      <c r="C448" s="21">
        <v>103515.2</v>
      </c>
      <c r="E448" s="21">
        <v>3550.5</v>
      </c>
    </row>
    <row r="449" spans="2:5" x14ac:dyDescent="0.25">
      <c r="B449" s="119">
        <v>44145</v>
      </c>
      <c r="C449" s="21">
        <v>105067</v>
      </c>
      <c r="E449" s="21">
        <v>3545.53</v>
      </c>
    </row>
    <row r="450" spans="2:5" x14ac:dyDescent="0.25">
      <c r="B450" s="119">
        <v>44146</v>
      </c>
      <c r="C450" s="21">
        <v>104808.8</v>
      </c>
      <c r="E450" s="21">
        <v>3572.66</v>
      </c>
    </row>
    <row r="451" spans="2:5" x14ac:dyDescent="0.25">
      <c r="B451" s="119">
        <v>44147</v>
      </c>
      <c r="C451" s="21">
        <v>102507</v>
      </c>
      <c r="E451" s="21">
        <v>3537.01</v>
      </c>
    </row>
    <row r="452" spans="2:5" x14ac:dyDescent="0.25">
      <c r="B452" s="119">
        <v>44148</v>
      </c>
      <c r="C452" s="21">
        <v>104723</v>
      </c>
      <c r="E452" s="21">
        <v>3585.15</v>
      </c>
    </row>
    <row r="453" spans="2:5" x14ac:dyDescent="0.25">
      <c r="B453" s="119">
        <v>44151</v>
      </c>
      <c r="C453" s="21">
        <v>106429.9</v>
      </c>
      <c r="E453" s="21">
        <v>3626.91</v>
      </c>
    </row>
    <row r="454" spans="2:5" x14ac:dyDescent="0.25">
      <c r="B454" s="119">
        <v>44152</v>
      </c>
      <c r="C454" s="21">
        <v>107248.6</v>
      </c>
      <c r="E454" s="21">
        <v>3609.53</v>
      </c>
    </row>
    <row r="455" spans="2:5" x14ac:dyDescent="0.25">
      <c r="B455" s="119">
        <v>44153</v>
      </c>
      <c r="C455" s="21">
        <v>106119.1</v>
      </c>
      <c r="E455" s="21">
        <v>3567.79</v>
      </c>
    </row>
    <row r="456" spans="2:5" x14ac:dyDescent="0.25">
      <c r="B456" s="119">
        <v>44154</v>
      </c>
      <c r="C456" s="21">
        <v>106669.9</v>
      </c>
      <c r="E456" s="21">
        <v>3581.87</v>
      </c>
    </row>
    <row r="457" spans="2:5" x14ac:dyDescent="0.25">
      <c r="B457" s="119">
        <v>44155</v>
      </c>
      <c r="C457" s="21">
        <v>106042.5</v>
      </c>
      <c r="E457" s="21">
        <v>3557.54</v>
      </c>
    </row>
    <row r="458" spans="2:5" x14ac:dyDescent="0.25">
      <c r="B458" s="119">
        <v>44158</v>
      </c>
      <c r="C458" s="21">
        <v>107378.9</v>
      </c>
      <c r="E458" s="21">
        <v>3577.59</v>
      </c>
    </row>
    <row r="459" spans="2:5" x14ac:dyDescent="0.25">
      <c r="B459" s="119">
        <v>44159</v>
      </c>
      <c r="C459" s="21">
        <v>109786.3</v>
      </c>
      <c r="E459" s="21">
        <v>3635.41</v>
      </c>
    </row>
    <row r="460" spans="2:5" x14ac:dyDescent="0.25">
      <c r="B460" s="119">
        <v>44160</v>
      </c>
      <c r="C460" s="21">
        <v>110132.5</v>
      </c>
      <c r="E460" s="21">
        <v>3629.65</v>
      </c>
    </row>
    <row r="461" spans="2:5" x14ac:dyDescent="0.25">
      <c r="B461" s="119">
        <v>44161</v>
      </c>
      <c r="C461" s="21">
        <v>110227.1</v>
      </c>
      <c r="E461" s="21">
        <v>3629.65</v>
      </c>
    </row>
    <row r="462" spans="2:5" x14ac:dyDescent="0.25">
      <c r="B462" s="119">
        <v>44162</v>
      </c>
      <c r="C462" s="21">
        <v>110575.5</v>
      </c>
      <c r="E462" s="21">
        <v>3638.35</v>
      </c>
    </row>
    <row r="463" spans="2:5" x14ac:dyDescent="0.25">
      <c r="B463" s="119">
        <v>44165</v>
      </c>
      <c r="C463" s="21">
        <v>108893.3</v>
      </c>
      <c r="E463" s="21">
        <v>3621.63</v>
      </c>
    </row>
    <row r="464" spans="2:5" x14ac:dyDescent="0.25">
      <c r="B464" s="119">
        <v>44166</v>
      </c>
      <c r="C464" s="21">
        <v>111399.9</v>
      </c>
      <c r="E464" s="21">
        <v>3662.45</v>
      </c>
    </row>
    <row r="465" spans="2:5" x14ac:dyDescent="0.25">
      <c r="B465" s="119">
        <v>44167</v>
      </c>
      <c r="C465" s="21">
        <v>111878.5</v>
      </c>
      <c r="E465" s="21">
        <v>3669.01</v>
      </c>
    </row>
    <row r="466" spans="2:5" x14ac:dyDescent="0.25">
      <c r="B466" s="119">
        <v>44168</v>
      </c>
      <c r="C466" s="21">
        <v>112291.6</v>
      </c>
      <c r="E466" s="21">
        <v>3666.72</v>
      </c>
    </row>
    <row r="467" spans="2:5" x14ac:dyDescent="0.25">
      <c r="B467" s="119">
        <v>44169</v>
      </c>
      <c r="C467" s="21">
        <v>113750.2</v>
      </c>
      <c r="E467" s="21">
        <v>3699.12</v>
      </c>
    </row>
    <row r="468" spans="2:5" x14ac:dyDescent="0.25">
      <c r="B468" s="119">
        <v>44172</v>
      </c>
      <c r="C468" s="21">
        <v>113589.8</v>
      </c>
      <c r="E468" s="21">
        <v>3691.96</v>
      </c>
    </row>
    <row r="469" spans="2:5" x14ac:dyDescent="0.25">
      <c r="B469" s="119">
        <v>44173</v>
      </c>
      <c r="C469" s="21">
        <v>113793.1</v>
      </c>
      <c r="E469" s="21">
        <v>3702.25</v>
      </c>
    </row>
    <row r="470" spans="2:5" x14ac:dyDescent="0.25">
      <c r="B470" s="119">
        <v>44174</v>
      </c>
      <c r="C470" s="21">
        <v>113001.2</v>
      </c>
      <c r="E470" s="21">
        <v>3672.82</v>
      </c>
    </row>
    <row r="471" spans="2:5" x14ac:dyDescent="0.25">
      <c r="B471" s="119">
        <v>44175</v>
      </c>
      <c r="C471" s="21">
        <v>115128.6</v>
      </c>
      <c r="E471" s="21">
        <v>3668.1</v>
      </c>
    </row>
    <row r="472" spans="2:5" x14ac:dyDescent="0.25">
      <c r="B472" s="119">
        <v>44176</v>
      </c>
      <c r="C472" s="21">
        <v>115128</v>
      </c>
      <c r="E472" s="21">
        <v>3663.46</v>
      </c>
    </row>
    <row r="473" spans="2:5" x14ac:dyDescent="0.25">
      <c r="B473" s="119">
        <v>44179</v>
      </c>
      <c r="C473" s="21">
        <v>114611.1</v>
      </c>
      <c r="E473" s="21">
        <v>3647.49</v>
      </c>
    </row>
    <row r="474" spans="2:5" x14ac:dyDescent="0.25">
      <c r="B474" s="119">
        <v>44180</v>
      </c>
      <c r="C474" s="21">
        <v>116148.6</v>
      </c>
      <c r="E474" s="21">
        <v>3694.62</v>
      </c>
    </row>
    <row r="475" spans="2:5" x14ac:dyDescent="0.25">
      <c r="B475" s="119">
        <v>44181</v>
      </c>
      <c r="C475" s="21">
        <v>117857.4</v>
      </c>
      <c r="E475" s="21">
        <v>3701.17</v>
      </c>
    </row>
    <row r="476" spans="2:5" x14ac:dyDescent="0.25">
      <c r="B476" s="119">
        <v>44182</v>
      </c>
      <c r="C476" s="21">
        <v>118400.6</v>
      </c>
      <c r="E476" s="21">
        <v>3722.48</v>
      </c>
    </row>
    <row r="477" spans="2:5" x14ac:dyDescent="0.25">
      <c r="B477" s="119">
        <v>44183</v>
      </c>
      <c r="C477" s="21">
        <v>118023.7</v>
      </c>
      <c r="E477" s="21">
        <v>3709.41</v>
      </c>
    </row>
    <row r="478" spans="2:5" x14ac:dyDescent="0.25">
      <c r="B478" s="119">
        <v>44186</v>
      </c>
      <c r="C478" s="21">
        <v>115822.6</v>
      </c>
      <c r="E478" s="21">
        <v>3694.92</v>
      </c>
    </row>
    <row r="479" spans="2:5" x14ac:dyDescent="0.25">
      <c r="B479" s="119">
        <v>44187</v>
      </c>
      <c r="C479" s="21">
        <v>116636.2</v>
      </c>
      <c r="E479" s="21">
        <v>3687.26</v>
      </c>
    </row>
    <row r="480" spans="2:5" x14ac:dyDescent="0.25">
      <c r="B480" s="119">
        <v>44188</v>
      </c>
      <c r="C480" s="21">
        <v>117806.9</v>
      </c>
      <c r="E480" s="21">
        <v>3690.01</v>
      </c>
    </row>
    <row r="481" spans="2:5" x14ac:dyDescent="0.25">
      <c r="B481" s="119">
        <v>44189</v>
      </c>
      <c r="C481" s="21">
        <v>117806.9</v>
      </c>
      <c r="E481" s="21">
        <v>3703.06</v>
      </c>
    </row>
    <row r="482" spans="2:5" x14ac:dyDescent="0.25">
      <c r="B482" s="119">
        <v>44190</v>
      </c>
      <c r="C482" s="21">
        <v>117806.9</v>
      </c>
      <c r="E482" s="21">
        <v>3703.06</v>
      </c>
    </row>
    <row r="483" spans="2:5" x14ac:dyDescent="0.25">
      <c r="B483" s="119">
        <v>44193</v>
      </c>
      <c r="C483" s="21">
        <v>119123.7</v>
      </c>
      <c r="E483" s="21">
        <v>3735.36</v>
      </c>
    </row>
    <row r="484" spans="2:5" x14ac:dyDescent="0.25">
      <c r="B484" s="119">
        <v>44194</v>
      </c>
      <c r="C484" s="21">
        <v>119409.2</v>
      </c>
      <c r="E484" s="21">
        <v>3727.04</v>
      </c>
    </row>
    <row r="485" spans="2:5" x14ac:dyDescent="0.25">
      <c r="B485" s="119">
        <v>44195</v>
      </c>
      <c r="C485" s="21">
        <v>119017.2</v>
      </c>
      <c r="E485" s="21">
        <v>3732.04</v>
      </c>
    </row>
    <row r="486" spans="2:5" x14ac:dyDescent="0.25">
      <c r="B486" s="119">
        <v>44196</v>
      </c>
      <c r="C486" s="21">
        <v>119017.2</v>
      </c>
      <c r="E486" s="21">
        <v>3756.07</v>
      </c>
    </row>
    <row r="487" spans="2:5" x14ac:dyDescent="0.25">
      <c r="B487" s="119">
        <v>44197</v>
      </c>
      <c r="C487" s="21">
        <v>119017.2</v>
      </c>
      <c r="E487" s="21">
        <v>3756.07</v>
      </c>
    </row>
    <row r="488" spans="2:5" x14ac:dyDescent="0.25">
      <c r="B488" s="119">
        <v>44200</v>
      </c>
      <c r="C488" s="21">
        <v>118854.7</v>
      </c>
      <c r="E488" s="21">
        <v>3700.65</v>
      </c>
    </row>
    <row r="489" spans="2:5" x14ac:dyDescent="0.25">
      <c r="B489" s="119">
        <v>44201</v>
      </c>
      <c r="C489" s="21">
        <v>119376.2</v>
      </c>
      <c r="E489" s="21">
        <v>3726.86</v>
      </c>
    </row>
    <row r="490" spans="2:5" x14ac:dyDescent="0.25">
      <c r="B490" s="119">
        <v>44202</v>
      </c>
      <c r="C490" s="21">
        <v>119100.1</v>
      </c>
      <c r="E490" s="21">
        <v>3748.14</v>
      </c>
    </row>
    <row r="491" spans="2:5" x14ac:dyDescent="0.25">
      <c r="B491" s="119">
        <v>44203</v>
      </c>
      <c r="C491" s="21">
        <v>122385.9</v>
      </c>
      <c r="E491" s="21">
        <v>3803.79</v>
      </c>
    </row>
    <row r="492" spans="2:5" x14ac:dyDescent="0.25">
      <c r="B492" s="119">
        <v>44204</v>
      </c>
      <c r="C492" s="21">
        <v>125076.6</v>
      </c>
      <c r="E492" s="21">
        <v>3824.68</v>
      </c>
    </row>
    <row r="493" spans="2:5" x14ac:dyDescent="0.25">
      <c r="B493" s="119">
        <v>44207</v>
      </c>
      <c r="C493" s="21">
        <v>123255.1</v>
      </c>
      <c r="E493" s="21">
        <v>3799.61</v>
      </c>
    </row>
    <row r="494" spans="2:5" x14ac:dyDescent="0.25">
      <c r="B494" s="119">
        <v>44208</v>
      </c>
      <c r="C494" s="21">
        <v>123998</v>
      </c>
      <c r="E494" s="21">
        <v>3801.19</v>
      </c>
    </row>
    <row r="495" spans="2:5" x14ac:dyDescent="0.25">
      <c r="B495" s="119">
        <v>44209</v>
      </c>
      <c r="C495" s="21">
        <v>121933.1</v>
      </c>
      <c r="E495" s="21">
        <v>3809.84</v>
      </c>
    </row>
    <row r="496" spans="2:5" x14ac:dyDescent="0.25">
      <c r="B496" s="119">
        <v>44210</v>
      </c>
      <c r="C496" s="21">
        <v>123480.5</v>
      </c>
      <c r="E496" s="21">
        <v>3795.54</v>
      </c>
    </row>
    <row r="497" spans="2:5" x14ac:dyDescent="0.25">
      <c r="B497" s="119">
        <v>44211</v>
      </c>
      <c r="C497" s="21">
        <v>120348.8</v>
      </c>
      <c r="E497" s="21">
        <v>3768.25</v>
      </c>
    </row>
    <row r="498" spans="2:5" x14ac:dyDescent="0.25">
      <c r="B498" s="119">
        <v>44214</v>
      </c>
      <c r="C498" s="21">
        <v>121241.60000000001</v>
      </c>
      <c r="E498" s="21">
        <v>3768.25</v>
      </c>
    </row>
    <row r="499" spans="2:5" x14ac:dyDescent="0.25">
      <c r="B499" s="119">
        <v>44215</v>
      </c>
      <c r="C499" s="21">
        <v>120636.4</v>
      </c>
      <c r="E499" s="21">
        <v>3798.91</v>
      </c>
    </row>
    <row r="500" spans="2:5" x14ac:dyDescent="0.25">
      <c r="B500" s="119">
        <v>44216</v>
      </c>
      <c r="C500" s="21">
        <v>119646.39999999999</v>
      </c>
      <c r="E500" s="21">
        <v>3851.85</v>
      </c>
    </row>
    <row r="501" spans="2:5" x14ac:dyDescent="0.25">
      <c r="B501" s="119">
        <v>44217</v>
      </c>
      <c r="C501" s="21">
        <v>118329</v>
      </c>
      <c r="E501" s="21">
        <v>3853.07</v>
      </c>
    </row>
    <row r="502" spans="2:5" x14ac:dyDescent="0.25">
      <c r="B502" s="119">
        <v>44218</v>
      </c>
      <c r="C502" s="21">
        <v>117380.5</v>
      </c>
      <c r="E502" s="21">
        <v>3841.47</v>
      </c>
    </row>
    <row r="503" spans="2:5" x14ac:dyDescent="0.25">
      <c r="B503" s="119">
        <v>44221</v>
      </c>
      <c r="C503" s="21">
        <v>117380.5</v>
      </c>
      <c r="E503" s="21">
        <v>3855.36</v>
      </c>
    </row>
    <row r="504" spans="2:5" x14ac:dyDescent="0.25">
      <c r="B504" s="119">
        <v>44222</v>
      </c>
      <c r="C504" s="21">
        <v>116464.1</v>
      </c>
      <c r="E504" s="21">
        <v>3849.62</v>
      </c>
    </row>
    <row r="505" spans="2:5" x14ac:dyDescent="0.25">
      <c r="B505" s="119">
        <v>44223</v>
      </c>
      <c r="C505" s="21">
        <v>115882.3</v>
      </c>
      <c r="E505" s="21">
        <v>3750.77</v>
      </c>
    </row>
    <row r="506" spans="2:5" x14ac:dyDescent="0.25">
      <c r="B506" s="119">
        <v>44224</v>
      </c>
      <c r="C506" s="21">
        <v>118883.3</v>
      </c>
      <c r="E506" s="21">
        <v>3787.38</v>
      </c>
    </row>
    <row r="507" spans="2:5" x14ac:dyDescent="0.25">
      <c r="B507" s="119">
        <v>44225</v>
      </c>
      <c r="C507" s="21">
        <v>115067.6</v>
      </c>
      <c r="E507" s="21">
        <v>3714.24</v>
      </c>
    </row>
    <row r="508" spans="2:5" x14ac:dyDescent="0.25">
      <c r="B508" s="119">
        <v>44228</v>
      </c>
      <c r="C508" s="21">
        <v>117517.6</v>
      </c>
      <c r="E508" s="21">
        <v>3773.86</v>
      </c>
    </row>
    <row r="509" spans="2:5" x14ac:dyDescent="0.25">
      <c r="B509" s="119">
        <v>44229</v>
      </c>
      <c r="C509" s="21">
        <v>118233.8</v>
      </c>
      <c r="E509" s="21">
        <v>3826.31</v>
      </c>
    </row>
    <row r="510" spans="2:5" x14ac:dyDescent="0.25">
      <c r="B510" s="119">
        <v>44230</v>
      </c>
      <c r="C510" s="21">
        <v>119724.7</v>
      </c>
      <c r="E510" s="21">
        <v>3830.17</v>
      </c>
    </row>
    <row r="511" spans="2:5" x14ac:dyDescent="0.25">
      <c r="B511" s="119">
        <v>44231</v>
      </c>
      <c r="C511" s="21">
        <v>119260.8</v>
      </c>
      <c r="E511" s="21">
        <v>3871.74</v>
      </c>
    </row>
    <row r="512" spans="2:5" x14ac:dyDescent="0.25">
      <c r="B512" s="119">
        <v>44232</v>
      </c>
      <c r="C512" s="21">
        <v>120240.3</v>
      </c>
      <c r="E512" s="21">
        <v>3886.83</v>
      </c>
    </row>
    <row r="513" spans="2:5" x14ac:dyDescent="0.25">
      <c r="B513" s="119">
        <v>44235</v>
      </c>
      <c r="C513" s="21">
        <v>119696.4</v>
      </c>
      <c r="E513" s="21">
        <v>3915.59</v>
      </c>
    </row>
    <row r="514" spans="2:5" x14ac:dyDescent="0.25">
      <c r="B514" s="119">
        <v>44236</v>
      </c>
      <c r="C514" s="21">
        <v>119471.6</v>
      </c>
      <c r="E514" s="21">
        <v>3911.23</v>
      </c>
    </row>
    <row r="515" spans="2:5" x14ac:dyDescent="0.25">
      <c r="B515" s="119">
        <v>44237</v>
      </c>
      <c r="C515" s="21">
        <v>118435.3</v>
      </c>
      <c r="E515" s="21">
        <v>3909.88</v>
      </c>
    </row>
    <row r="516" spans="2:5" x14ac:dyDescent="0.25">
      <c r="B516" s="119">
        <v>44238</v>
      </c>
      <c r="C516" s="21">
        <v>119299.8</v>
      </c>
      <c r="E516" s="21">
        <v>3916.38</v>
      </c>
    </row>
    <row r="517" spans="2:5" x14ac:dyDescent="0.25">
      <c r="B517" s="119">
        <v>44239</v>
      </c>
      <c r="C517" s="21">
        <v>119428.7</v>
      </c>
      <c r="E517" s="21">
        <v>3934.83</v>
      </c>
    </row>
    <row r="518" spans="2:5" x14ac:dyDescent="0.25">
      <c r="B518" s="119">
        <v>44242</v>
      </c>
      <c r="C518" s="21">
        <v>119428.7</v>
      </c>
      <c r="E518" s="21">
        <v>3934.83</v>
      </c>
    </row>
    <row r="519" spans="2:5" x14ac:dyDescent="0.25">
      <c r="B519" s="119">
        <v>44243</v>
      </c>
      <c r="C519" s="21">
        <v>119428.7</v>
      </c>
      <c r="E519" s="21">
        <v>3932.59</v>
      </c>
    </row>
    <row r="520" spans="2:5" x14ac:dyDescent="0.25">
      <c r="B520" s="119">
        <v>44244</v>
      </c>
      <c r="C520" s="21">
        <v>120355.8</v>
      </c>
      <c r="E520" s="21">
        <v>3931.33</v>
      </c>
    </row>
    <row r="521" spans="2:5" x14ac:dyDescent="0.25">
      <c r="B521" s="119">
        <v>44245</v>
      </c>
      <c r="C521" s="21">
        <v>119199</v>
      </c>
      <c r="E521" s="21">
        <v>3913.97</v>
      </c>
    </row>
    <row r="522" spans="2:5" x14ac:dyDescent="0.25">
      <c r="B522" s="119">
        <v>44246</v>
      </c>
      <c r="C522" s="21">
        <v>118430.5</v>
      </c>
      <c r="E522" s="21">
        <v>3906.71</v>
      </c>
    </row>
    <row r="523" spans="2:5" x14ac:dyDescent="0.25">
      <c r="B523" s="119">
        <v>44249</v>
      </c>
      <c r="C523" s="21">
        <v>112667.7</v>
      </c>
      <c r="E523" s="21">
        <v>3876.5</v>
      </c>
    </row>
    <row r="524" spans="2:5" x14ac:dyDescent="0.25">
      <c r="B524" s="119">
        <v>44250</v>
      </c>
      <c r="C524" s="21">
        <v>115227.5</v>
      </c>
      <c r="E524" s="21">
        <v>3881.37</v>
      </c>
    </row>
    <row r="525" spans="2:5" x14ac:dyDescent="0.25">
      <c r="B525" s="119">
        <v>44251</v>
      </c>
      <c r="C525" s="21">
        <v>115667.8</v>
      </c>
      <c r="E525" s="21">
        <v>3925.43</v>
      </c>
    </row>
    <row r="526" spans="2:5" x14ac:dyDescent="0.25">
      <c r="B526" s="119">
        <v>44252</v>
      </c>
      <c r="C526" s="21">
        <v>112256.4</v>
      </c>
      <c r="E526" s="21">
        <v>3829.34</v>
      </c>
    </row>
    <row r="527" spans="2:5" x14ac:dyDescent="0.25">
      <c r="B527" s="119">
        <v>44253</v>
      </c>
      <c r="C527" s="21">
        <v>110035.2</v>
      </c>
      <c r="E527" s="21">
        <v>3811.15</v>
      </c>
    </row>
    <row r="528" spans="2:5" x14ac:dyDescent="0.25">
      <c r="B528" s="119">
        <v>44256</v>
      </c>
      <c r="C528" s="21">
        <v>110334.8</v>
      </c>
      <c r="E528" s="21">
        <v>3901.82</v>
      </c>
    </row>
    <row r="529" spans="2:5" x14ac:dyDescent="0.25">
      <c r="B529" s="119">
        <v>44257</v>
      </c>
      <c r="C529" s="21">
        <v>111539.8</v>
      </c>
      <c r="E529" s="21">
        <v>3870.29</v>
      </c>
    </row>
    <row r="530" spans="2:5" x14ac:dyDescent="0.25">
      <c r="B530" s="119">
        <v>44258</v>
      </c>
      <c r="C530" s="21">
        <v>111184</v>
      </c>
      <c r="E530" s="21">
        <v>3819.72</v>
      </c>
    </row>
    <row r="531" spans="2:5" x14ac:dyDescent="0.25">
      <c r="B531" s="119">
        <v>44259</v>
      </c>
      <c r="C531" s="21">
        <v>112690.2</v>
      </c>
      <c r="E531" s="21">
        <v>3768.47</v>
      </c>
    </row>
    <row r="532" spans="2:5" x14ac:dyDescent="0.25">
      <c r="B532" s="119">
        <v>44260</v>
      </c>
      <c r="C532" s="21">
        <v>115202.2</v>
      </c>
      <c r="E532" s="21">
        <v>3841.94</v>
      </c>
    </row>
    <row r="533" spans="2:5" x14ac:dyDescent="0.25">
      <c r="B533" s="119">
        <v>44263</v>
      </c>
      <c r="C533" s="21">
        <v>110611.6</v>
      </c>
      <c r="E533" s="21">
        <v>3821.35</v>
      </c>
    </row>
    <row r="534" spans="2:5" x14ac:dyDescent="0.25">
      <c r="B534" s="119">
        <v>44264</v>
      </c>
      <c r="C534" s="21">
        <v>111330.6</v>
      </c>
      <c r="E534" s="21">
        <v>3875.44</v>
      </c>
    </row>
    <row r="535" spans="2:5" x14ac:dyDescent="0.25">
      <c r="B535" s="119">
        <v>44265</v>
      </c>
      <c r="C535" s="21">
        <v>112776.5</v>
      </c>
      <c r="E535" s="21">
        <v>3898.81</v>
      </c>
    </row>
    <row r="536" spans="2:5" x14ac:dyDescent="0.25">
      <c r="B536" s="119">
        <v>44266</v>
      </c>
      <c r="C536" s="21">
        <v>114983.8</v>
      </c>
      <c r="E536" s="21">
        <v>3939.34</v>
      </c>
    </row>
    <row r="537" spans="2:5" x14ac:dyDescent="0.25">
      <c r="B537" s="119">
        <v>44267</v>
      </c>
      <c r="C537" s="21">
        <v>114160.4</v>
      </c>
      <c r="E537" s="21">
        <v>3943.34</v>
      </c>
    </row>
    <row r="538" spans="2:5" x14ac:dyDescent="0.25">
      <c r="B538" s="119">
        <v>44270</v>
      </c>
      <c r="C538" s="21">
        <v>114850.7</v>
      </c>
      <c r="E538" s="21">
        <v>3968.94</v>
      </c>
    </row>
    <row r="539" spans="2:5" x14ac:dyDescent="0.25">
      <c r="B539" s="119">
        <v>44271</v>
      </c>
      <c r="C539" s="21">
        <v>114018.8</v>
      </c>
      <c r="E539" s="21">
        <v>3962.71</v>
      </c>
    </row>
    <row r="540" spans="2:5" x14ac:dyDescent="0.25">
      <c r="B540" s="119">
        <v>44272</v>
      </c>
      <c r="C540" s="21">
        <v>116549.4</v>
      </c>
      <c r="E540" s="21">
        <v>3974.12</v>
      </c>
    </row>
    <row r="541" spans="2:5" x14ac:dyDescent="0.25">
      <c r="B541" s="119">
        <v>44273</v>
      </c>
      <c r="C541" s="21">
        <v>114835.4</v>
      </c>
      <c r="E541" s="21">
        <v>3915.46</v>
      </c>
    </row>
    <row r="542" spans="2:5" x14ac:dyDescent="0.25">
      <c r="B542" s="119">
        <v>44274</v>
      </c>
      <c r="C542" s="21">
        <v>116221.6</v>
      </c>
      <c r="E542" s="21">
        <v>3913.1</v>
      </c>
    </row>
    <row r="543" spans="2:5" x14ac:dyDescent="0.25">
      <c r="B543" s="119">
        <v>44277</v>
      </c>
      <c r="C543" s="21">
        <v>114978.9</v>
      </c>
      <c r="E543" s="21">
        <v>3940.59</v>
      </c>
    </row>
    <row r="544" spans="2:5" x14ac:dyDescent="0.25">
      <c r="B544" s="119">
        <v>44278</v>
      </c>
      <c r="C544" s="21">
        <v>113261.8</v>
      </c>
      <c r="E544" s="21">
        <v>3910.52</v>
      </c>
    </row>
    <row r="545" spans="2:5" x14ac:dyDescent="0.25">
      <c r="B545" s="119">
        <v>44279</v>
      </c>
      <c r="C545" s="21">
        <v>112064.2</v>
      </c>
      <c r="E545" s="21">
        <v>3889.14</v>
      </c>
    </row>
    <row r="546" spans="2:5" x14ac:dyDescent="0.25">
      <c r="B546" s="119">
        <v>44280</v>
      </c>
      <c r="C546" s="21">
        <v>113749.9</v>
      </c>
      <c r="E546" s="21">
        <v>3909.52</v>
      </c>
    </row>
    <row r="547" spans="2:5" x14ac:dyDescent="0.25">
      <c r="B547" s="119">
        <v>44281</v>
      </c>
      <c r="C547" s="21">
        <v>114780.6</v>
      </c>
      <c r="E547" s="21">
        <v>3974.54</v>
      </c>
    </row>
    <row r="548" spans="2:5" x14ac:dyDescent="0.25">
      <c r="B548" s="119">
        <v>44284</v>
      </c>
      <c r="C548" s="21">
        <v>115418.7</v>
      </c>
      <c r="E548" s="21">
        <v>3971.09</v>
      </c>
    </row>
    <row r="549" spans="2:5" x14ac:dyDescent="0.25">
      <c r="B549" s="119">
        <v>44285</v>
      </c>
      <c r="C549" s="21">
        <v>116849.7</v>
      </c>
      <c r="E549" s="21">
        <v>3958.55</v>
      </c>
    </row>
    <row r="550" spans="2:5" x14ac:dyDescent="0.25">
      <c r="B550" s="119">
        <v>44286</v>
      </c>
      <c r="C550" s="21">
        <v>116633.7</v>
      </c>
      <c r="E550" s="21">
        <v>3972.89</v>
      </c>
    </row>
    <row r="551" spans="2:5" x14ac:dyDescent="0.25">
      <c r="B551" s="119">
        <v>44287</v>
      </c>
      <c r="C551" s="21">
        <v>115253.3</v>
      </c>
      <c r="E551" s="21">
        <v>4019.87</v>
      </c>
    </row>
    <row r="552" spans="2:5" x14ac:dyDescent="0.25">
      <c r="B552" s="119">
        <v>44288</v>
      </c>
      <c r="C552" s="21">
        <v>115253.3</v>
      </c>
      <c r="E552" s="21">
        <v>4019.87</v>
      </c>
    </row>
    <row r="553" spans="2:5" x14ac:dyDescent="0.25">
      <c r="B553" s="119">
        <v>44291</v>
      </c>
      <c r="C553" s="21">
        <v>117518.39999999999</v>
      </c>
      <c r="E553" s="21">
        <v>4077.91</v>
      </c>
    </row>
    <row r="554" spans="2:5" x14ac:dyDescent="0.25">
      <c r="B554" s="119">
        <v>44292</v>
      </c>
      <c r="C554" s="21">
        <v>117498.9</v>
      </c>
      <c r="E554" s="21">
        <v>4073.94</v>
      </c>
    </row>
    <row r="555" spans="2:5" x14ac:dyDescent="0.25">
      <c r="B555" s="119">
        <v>44293</v>
      </c>
      <c r="C555" s="21">
        <v>117623.6</v>
      </c>
      <c r="E555" s="21">
        <v>4079.95</v>
      </c>
    </row>
    <row r="556" spans="2:5" x14ac:dyDescent="0.25">
      <c r="B556" s="119">
        <v>44294</v>
      </c>
      <c r="C556" s="21">
        <v>118313.2</v>
      </c>
      <c r="E556" s="21">
        <v>4097.17</v>
      </c>
    </row>
    <row r="557" spans="2:5" x14ac:dyDescent="0.25">
      <c r="B557" s="119">
        <v>44295</v>
      </c>
      <c r="C557" s="21">
        <v>117669.9</v>
      </c>
      <c r="E557" s="21">
        <v>4128.8</v>
      </c>
    </row>
    <row r="558" spans="2:5" x14ac:dyDescent="0.25">
      <c r="B558" s="119">
        <v>44298</v>
      </c>
      <c r="C558" s="21">
        <v>118811.7</v>
      </c>
      <c r="E558" s="21">
        <v>4127.99</v>
      </c>
    </row>
    <row r="559" spans="2:5" x14ac:dyDescent="0.25">
      <c r="B559" s="119">
        <v>44299</v>
      </c>
      <c r="C559" s="21">
        <v>119297.1</v>
      </c>
      <c r="E559" s="21">
        <v>4141.59</v>
      </c>
    </row>
    <row r="560" spans="2:5" x14ac:dyDescent="0.25">
      <c r="B560" s="119">
        <v>44300</v>
      </c>
      <c r="C560" s="21">
        <v>120294.7</v>
      </c>
      <c r="E560" s="21">
        <v>4124.66</v>
      </c>
    </row>
    <row r="561" spans="2:5" x14ac:dyDescent="0.25">
      <c r="B561" s="119">
        <v>44301</v>
      </c>
      <c r="C561" s="21">
        <v>120700.7</v>
      </c>
      <c r="E561" s="21">
        <v>4170.42</v>
      </c>
    </row>
    <row r="562" spans="2:5" x14ac:dyDescent="0.25">
      <c r="B562" s="119">
        <v>44302</v>
      </c>
      <c r="C562" s="21">
        <v>121113.9</v>
      </c>
      <c r="E562" s="21">
        <v>4185.47</v>
      </c>
    </row>
    <row r="563" spans="2:5" x14ac:dyDescent="0.25">
      <c r="B563" s="119">
        <v>44305</v>
      </c>
      <c r="C563" s="21">
        <v>120933.8</v>
      </c>
      <c r="E563" s="21">
        <v>4163.26</v>
      </c>
    </row>
    <row r="564" spans="2:5" x14ac:dyDescent="0.25">
      <c r="B564" s="119">
        <v>44306</v>
      </c>
      <c r="C564" s="21">
        <v>120062</v>
      </c>
      <c r="E564" s="21">
        <v>4134.9399999999996</v>
      </c>
    </row>
    <row r="565" spans="2:5" x14ac:dyDescent="0.25">
      <c r="B565" s="119">
        <v>44307</v>
      </c>
      <c r="C565" s="21">
        <v>120062</v>
      </c>
      <c r="E565" s="21">
        <v>4173.42</v>
      </c>
    </row>
    <row r="566" spans="2:5" x14ac:dyDescent="0.25">
      <c r="B566" s="119">
        <v>44308</v>
      </c>
      <c r="C566" s="21">
        <v>119371.5</v>
      </c>
      <c r="E566" s="21">
        <v>4134.9799999999996</v>
      </c>
    </row>
    <row r="567" spans="2:5" x14ac:dyDescent="0.25">
      <c r="B567" s="119">
        <v>44309</v>
      </c>
      <c r="C567" s="21">
        <v>120530.1</v>
      </c>
      <c r="E567" s="21">
        <v>4180.17</v>
      </c>
    </row>
    <row r="568" spans="2:5" x14ac:dyDescent="0.25">
      <c r="B568" s="119">
        <v>44312</v>
      </c>
      <c r="C568" s="21">
        <v>120594.6</v>
      </c>
      <c r="E568" s="21">
        <v>4187.62</v>
      </c>
    </row>
    <row r="569" spans="2:5" x14ac:dyDescent="0.25">
      <c r="B569" s="119">
        <v>44313</v>
      </c>
      <c r="C569" s="21">
        <v>119388.4</v>
      </c>
      <c r="E569" s="21">
        <v>4186.72</v>
      </c>
    </row>
    <row r="570" spans="2:5" x14ac:dyDescent="0.25">
      <c r="B570" s="119">
        <v>44314</v>
      </c>
      <c r="C570" s="21">
        <v>121052.5</v>
      </c>
      <c r="E570" s="21">
        <v>4183.18</v>
      </c>
    </row>
    <row r="571" spans="2:5" x14ac:dyDescent="0.25">
      <c r="B571" s="119">
        <v>44315</v>
      </c>
      <c r="C571" s="21">
        <v>120065.8</v>
      </c>
      <c r="E571" s="21">
        <v>4211.47</v>
      </c>
    </row>
    <row r="572" spans="2:5" x14ac:dyDescent="0.25">
      <c r="B572" s="119">
        <v>44316</v>
      </c>
      <c r="C572" s="21">
        <v>118893.8</v>
      </c>
      <c r="E572" s="21">
        <v>4181.17</v>
      </c>
    </row>
    <row r="573" spans="2:5" x14ac:dyDescent="0.25">
      <c r="B573" s="119">
        <v>44319</v>
      </c>
      <c r="C573" s="21">
        <v>119209.5</v>
      </c>
      <c r="E573" s="21">
        <v>4192.66</v>
      </c>
    </row>
    <row r="574" spans="2:5" x14ac:dyDescent="0.25">
      <c r="B574" s="119">
        <v>44320</v>
      </c>
      <c r="C574" s="21">
        <v>117712</v>
      </c>
      <c r="E574" s="21">
        <v>4164.66</v>
      </c>
    </row>
    <row r="575" spans="2:5" x14ac:dyDescent="0.25">
      <c r="B575" s="119">
        <v>44321</v>
      </c>
      <c r="C575" s="21">
        <v>119564.4</v>
      </c>
      <c r="E575" s="21">
        <v>4167.59</v>
      </c>
    </row>
    <row r="576" spans="2:5" x14ac:dyDescent="0.25">
      <c r="B576" s="119">
        <v>44322</v>
      </c>
      <c r="C576" s="21">
        <v>119920.6</v>
      </c>
      <c r="E576" s="21">
        <v>4201.62</v>
      </c>
    </row>
    <row r="577" spans="2:5" x14ac:dyDescent="0.25">
      <c r="B577" s="119">
        <v>44323</v>
      </c>
      <c r="C577" s="21">
        <v>122038.1</v>
      </c>
      <c r="E577" s="21">
        <v>4232.6000000000004</v>
      </c>
    </row>
    <row r="578" spans="2:5" x14ac:dyDescent="0.25">
      <c r="B578" s="119">
        <v>44326</v>
      </c>
      <c r="C578" s="21">
        <v>121909</v>
      </c>
      <c r="E578" s="21">
        <v>4188.43</v>
      </c>
    </row>
    <row r="579" spans="2:5" x14ac:dyDescent="0.25">
      <c r="B579" s="119">
        <v>44327</v>
      </c>
      <c r="C579" s="21">
        <v>122964</v>
      </c>
      <c r="E579" s="21">
        <v>4152.1000000000004</v>
      </c>
    </row>
    <row r="580" spans="2:5" x14ac:dyDescent="0.25">
      <c r="B580" s="119">
        <v>44328</v>
      </c>
      <c r="C580" s="21">
        <v>119710</v>
      </c>
      <c r="E580" s="21">
        <v>4063.04</v>
      </c>
    </row>
    <row r="581" spans="2:5" x14ac:dyDescent="0.25">
      <c r="B581" s="119">
        <v>44329</v>
      </c>
      <c r="C581" s="21">
        <v>120705.9</v>
      </c>
      <c r="E581" s="21">
        <v>4112.5</v>
      </c>
    </row>
    <row r="582" spans="2:5" x14ac:dyDescent="0.25">
      <c r="B582" s="119">
        <v>44330</v>
      </c>
      <c r="C582" s="21">
        <v>121880.8</v>
      </c>
      <c r="E582" s="21">
        <v>4173.8500000000004</v>
      </c>
    </row>
    <row r="583" spans="2:5" x14ac:dyDescent="0.25">
      <c r="B583" s="119">
        <v>44333</v>
      </c>
      <c r="C583" s="21">
        <v>122937.9</v>
      </c>
      <c r="E583" s="21">
        <v>4163.29</v>
      </c>
    </row>
    <row r="584" spans="2:5" x14ac:dyDescent="0.25">
      <c r="B584" s="119">
        <v>44334</v>
      </c>
      <c r="C584" s="21">
        <v>122980</v>
      </c>
      <c r="E584" s="21">
        <v>4127.83</v>
      </c>
    </row>
    <row r="585" spans="2:5" x14ac:dyDescent="0.25">
      <c r="B585" s="119">
        <v>44335</v>
      </c>
      <c r="C585" s="21">
        <v>122636.3</v>
      </c>
      <c r="E585" s="21">
        <v>4115.68</v>
      </c>
    </row>
    <row r="586" spans="2:5" x14ac:dyDescent="0.25">
      <c r="B586" s="119">
        <v>44336</v>
      </c>
      <c r="C586" s="21">
        <v>122700.8</v>
      </c>
      <c r="E586" s="21">
        <v>4159.12</v>
      </c>
    </row>
    <row r="587" spans="2:5" x14ac:dyDescent="0.25">
      <c r="B587" s="119">
        <v>44337</v>
      </c>
      <c r="C587" s="21">
        <v>122592.5</v>
      </c>
      <c r="E587" s="21">
        <v>4155.8599999999997</v>
      </c>
    </row>
    <row r="588" spans="2:5" x14ac:dyDescent="0.25">
      <c r="B588" s="119">
        <v>44340</v>
      </c>
      <c r="C588" s="21">
        <v>124031.6</v>
      </c>
      <c r="E588" s="21">
        <v>4197.05</v>
      </c>
    </row>
    <row r="589" spans="2:5" x14ac:dyDescent="0.25">
      <c r="B589" s="119">
        <v>44341</v>
      </c>
      <c r="C589" s="21">
        <v>122987.7</v>
      </c>
      <c r="E589" s="21">
        <v>4188.13</v>
      </c>
    </row>
    <row r="590" spans="2:5" x14ac:dyDescent="0.25">
      <c r="B590" s="119">
        <v>44342</v>
      </c>
      <c r="C590" s="21">
        <v>123989.2</v>
      </c>
      <c r="E590" s="21">
        <v>4195.99</v>
      </c>
    </row>
    <row r="591" spans="2:5" x14ac:dyDescent="0.25">
      <c r="B591" s="119">
        <v>44343</v>
      </c>
      <c r="C591" s="21">
        <v>124366.6</v>
      </c>
      <c r="E591" s="21">
        <v>4200.88</v>
      </c>
    </row>
    <row r="592" spans="2:5" x14ac:dyDescent="0.25">
      <c r="B592" s="119">
        <v>44344</v>
      </c>
      <c r="C592" s="21">
        <v>125561.4</v>
      </c>
      <c r="E592" s="21">
        <v>4204.1099999999997</v>
      </c>
    </row>
    <row r="593" spans="2:5" x14ac:dyDescent="0.25">
      <c r="B593" s="119">
        <v>44347</v>
      </c>
      <c r="C593" s="21">
        <v>126215.7</v>
      </c>
      <c r="E593" s="21">
        <v>4204.1099999999997</v>
      </c>
    </row>
    <row r="594" spans="2:5" x14ac:dyDescent="0.25">
      <c r="B594" s="119">
        <v>44348</v>
      </c>
      <c r="C594" s="21">
        <v>128267.1</v>
      </c>
      <c r="E594" s="21">
        <v>4202.04</v>
      </c>
    </row>
    <row r="595" spans="2:5" x14ac:dyDescent="0.25">
      <c r="B595" s="119">
        <v>44349</v>
      </c>
      <c r="C595" s="21">
        <v>129601.4</v>
      </c>
      <c r="E595" s="21">
        <v>4208.12</v>
      </c>
    </row>
    <row r="596" spans="2:5" x14ac:dyDescent="0.25">
      <c r="B596" s="119">
        <v>44350</v>
      </c>
      <c r="C596" s="21">
        <v>129601.4</v>
      </c>
      <c r="E596" s="21">
        <v>4192.8500000000004</v>
      </c>
    </row>
    <row r="597" spans="2:5" x14ac:dyDescent="0.25">
      <c r="B597" s="119">
        <v>44351</v>
      </c>
      <c r="C597" s="21">
        <v>130125.8</v>
      </c>
      <c r="E597" s="21">
        <v>4229.8900000000003</v>
      </c>
    </row>
    <row r="598" spans="2:5" x14ac:dyDescent="0.25">
      <c r="B598" s="119">
        <v>44354</v>
      </c>
      <c r="C598" s="21">
        <v>130776.3</v>
      </c>
      <c r="E598" s="21">
        <v>4226.5200000000004</v>
      </c>
    </row>
    <row r="599" spans="2:5" x14ac:dyDescent="0.25">
      <c r="B599" s="119">
        <v>44355</v>
      </c>
      <c r="C599" s="21">
        <v>129787.1</v>
      </c>
      <c r="E599" s="21">
        <v>4227.26</v>
      </c>
    </row>
    <row r="600" spans="2:5" x14ac:dyDescent="0.25">
      <c r="B600" s="119">
        <v>44356</v>
      </c>
      <c r="C600" s="21">
        <v>129906.8</v>
      </c>
      <c r="E600" s="21">
        <v>4219.55</v>
      </c>
    </row>
    <row r="601" spans="2:5" x14ac:dyDescent="0.25">
      <c r="B601" s="119">
        <v>44357</v>
      </c>
      <c r="C601" s="21">
        <v>130076.2</v>
      </c>
      <c r="E601" s="21">
        <v>4239.18</v>
      </c>
    </row>
    <row r="602" spans="2:5" x14ac:dyDescent="0.25">
      <c r="B602" s="119">
        <v>44358</v>
      </c>
      <c r="C602" s="21">
        <v>129441</v>
      </c>
      <c r="E602" s="21">
        <v>4247.4399999999996</v>
      </c>
    </row>
    <row r="603" spans="2:5" x14ac:dyDescent="0.25">
      <c r="B603" s="119">
        <v>44361</v>
      </c>
      <c r="C603" s="21">
        <v>130208</v>
      </c>
      <c r="E603" s="21">
        <v>4255.1499999999996</v>
      </c>
    </row>
    <row r="604" spans="2:5" x14ac:dyDescent="0.25">
      <c r="B604" s="119">
        <v>44362</v>
      </c>
      <c r="C604" s="21">
        <v>130091.1</v>
      </c>
      <c r="E604" s="21">
        <v>4246.59</v>
      </c>
    </row>
    <row r="605" spans="2:5" x14ac:dyDescent="0.25">
      <c r="B605" s="119">
        <v>44363</v>
      </c>
      <c r="C605" s="21">
        <v>129259.5</v>
      </c>
      <c r="E605" s="21">
        <v>4223.7</v>
      </c>
    </row>
    <row r="606" spans="2:5" x14ac:dyDescent="0.25">
      <c r="B606" s="119">
        <v>44364</v>
      </c>
      <c r="C606" s="21">
        <v>128057.2</v>
      </c>
      <c r="E606" s="21">
        <v>4221.8599999999997</v>
      </c>
    </row>
    <row r="607" spans="2:5" x14ac:dyDescent="0.25">
      <c r="B607" s="119">
        <v>44365</v>
      </c>
      <c r="C607" s="21">
        <v>128405.4</v>
      </c>
      <c r="E607" s="21">
        <v>4166.45</v>
      </c>
    </row>
    <row r="608" spans="2:5" x14ac:dyDescent="0.25">
      <c r="B608" s="119">
        <v>44368</v>
      </c>
      <c r="C608" s="21">
        <v>129265</v>
      </c>
      <c r="E608" s="21">
        <v>4224.79</v>
      </c>
    </row>
    <row r="609" spans="2:5" x14ac:dyDescent="0.25">
      <c r="B609" s="119">
        <v>44369</v>
      </c>
      <c r="C609" s="21">
        <v>128767.5</v>
      </c>
      <c r="E609" s="21">
        <v>4246.4399999999996</v>
      </c>
    </row>
    <row r="610" spans="2:5" x14ac:dyDescent="0.25">
      <c r="B610" s="119">
        <v>44370</v>
      </c>
      <c r="C610" s="21">
        <v>128428</v>
      </c>
      <c r="E610" s="21">
        <v>4241.84</v>
      </c>
    </row>
    <row r="611" spans="2:5" x14ac:dyDescent="0.25">
      <c r="B611" s="119">
        <v>44371</v>
      </c>
      <c r="C611" s="21">
        <v>129513.60000000001</v>
      </c>
      <c r="E611" s="21">
        <v>4266.49</v>
      </c>
    </row>
    <row r="612" spans="2:5" x14ac:dyDescent="0.25">
      <c r="B612" s="119">
        <v>44372</v>
      </c>
      <c r="C612" s="21">
        <v>127255.6</v>
      </c>
      <c r="E612" s="21">
        <v>4280.7</v>
      </c>
    </row>
    <row r="613" spans="2:5" x14ac:dyDescent="0.25">
      <c r="B613" s="119">
        <v>44375</v>
      </c>
      <c r="C613" s="21">
        <v>127429.2</v>
      </c>
      <c r="E613" s="21">
        <v>4290.6099999999997</v>
      </c>
    </row>
    <row r="614" spans="2:5" x14ac:dyDescent="0.25">
      <c r="B614" s="119">
        <v>44376</v>
      </c>
      <c r="C614" s="21">
        <v>127327.4</v>
      </c>
      <c r="E614" s="21">
        <v>4291.8</v>
      </c>
    </row>
    <row r="615" spans="2:5" x14ac:dyDescent="0.25">
      <c r="B615" s="119">
        <v>44377</v>
      </c>
      <c r="C615" s="21">
        <v>126801.7</v>
      </c>
      <c r="E615" s="21">
        <v>4297.5</v>
      </c>
    </row>
    <row r="616" spans="2:5" x14ac:dyDescent="0.25">
      <c r="B616" s="119">
        <v>44378</v>
      </c>
      <c r="C616" s="21">
        <v>125666.2</v>
      </c>
      <c r="E616" s="21">
        <v>4319.9399999999996</v>
      </c>
    </row>
    <row r="617" spans="2:5" x14ac:dyDescent="0.25">
      <c r="B617" s="119">
        <v>44379</v>
      </c>
      <c r="C617" s="21">
        <v>127621.7</v>
      </c>
      <c r="E617" s="21">
        <v>4352.34</v>
      </c>
    </row>
    <row r="618" spans="2:5" x14ac:dyDescent="0.25">
      <c r="B618" s="119">
        <v>44382</v>
      </c>
      <c r="C618" s="21">
        <v>126920.1</v>
      </c>
      <c r="E618" s="21">
        <v>4352.34</v>
      </c>
    </row>
    <row r="619" spans="2:5" x14ac:dyDescent="0.25">
      <c r="B619" s="119">
        <v>44383</v>
      </c>
      <c r="C619" s="21">
        <v>125094.9</v>
      </c>
      <c r="E619" s="21">
        <v>4343.54</v>
      </c>
    </row>
    <row r="620" spans="2:5" x14ac:dyDescent="0.25">
      <c r="B620" s="119">
        <v>44384</v>
      </c>
      <c r="C620" s="21">
        <v>127018.7</v>
      </c>
      <c r="E620" s="21">
        <v>4358.13</v>
      </c>
    </row>
    <row r="621" spans="2:5" x14ac:dyDescent="0.25">
      <c r="B621" s="119">
        <v>44385</v>
      </c>
      <c r="C621" s="21">
        <v>125427.8</v>
      </c>
      <c r="E621" s="21">
        <v>4320.82</v>
      </c>
    </row>
    <row r="622" spans="2:5" x14ac:dyDescent="0.25">
      <c r="B622" s="119">
        <v>44386</v>
      </c>
      <c r="C622" s="21">
        <v>125427.8</v>
      </c>
      <c r="E622" s="21">
        <v>4369.55</v>
      </c>
    </row>
    <row r="623" spans="2:5" x14ac:dyDescent="0.25">
      <c r="B623" s="119">
        <v>44389</v>
      </c>
      <c r="C623" s="21">
        <v>127593.8</v>
      </c>
      <c r="E623" s="21">
        <v>4384.63</v>
      </c>
    </row>
    <row r="624" spans="2:5" x14ac:dyDescent="0.25">
      <c r="B624" s="119">
        <v>44390</v>
      </c>
      <c r="C624" s="21">
        <v>128167.7</v>
      </c>
      <c r="E624" s="21">
        <v>4369.21</v>
      </c>
    </row>
    <row r="625" spans="2:5" x14ac:dyDescent="0.25">
      <c r="B625" s="119">
        <v>44391</v>
      </c>
      <c r="C625" s="21">
        <v>128406.5</v>
      </c>
      <c r="E625" s="21">
        <v>4374.3</v>
      </c>
    </row>
    <row r="626" spans="2:5" x14ac:dyDescent="0.25">
      <c r="B626" s="119">
        <v>44392</v>
      </c>
      <c r="C626" s="21">
        <v>127467.9</v>
      </c>
      <c r="E626" s="21">
        <v>4360.03</v>
      </c>
    </row>
    <row r="627" spans="2:5" x14ac:dyDescent="0.25">
      <c r="B627" s="119">
        <v>44393</v>
      </c>
      <c r="C627" s="21">
        <v>125960.3</v>
      </c>
      <c r="E627" s="21">
        <v>4327.16</v>
      </c>
    </row>
    <row r="628" spans="2:5" x14ac:dyDescent="0.25">
      <c r="B628" s="119">
        <v>44396</v>
      </c>
      <c r="C628" s="21">
        <v>124394.6</v>
      </c>
      <c r="E628" s="21">
        <v>4258.49</v>
      </c>
    </row>
    <row r="629" spans="2:5" x14ac:dyDescent="0.25">
      <c r="B629" s="119">
        <v>44397</v>
      </c>
      <c r="C629" s="21">
        <v>125401.4</v>
      </c>
      <c r="E629" s="21">
        <v>4323.0600000000004</v>
      </c>
    </row>
    <row r="630" spans="2:5" x14ac:dyDescent="0.25">
      <c r="B630" s="119">
        <v>44398</v>
      </c>
      <c r="C630" s="21">
        <v>125929.3</v>
      </c>
      <c r="E630" s="21">
        <v>4358.6899999999996</v>
      </c>
    </row>
    <row r="631" spans="2:5" x14ac:dyDescent="0.25">
      <c r="B631" s="119">
        <v>44399</v>
      </c>
      <c r="C631" s="21">
        <v>126146.7</v>
      </c>
      <c r="E631" s="21">
        <v>4367.4799999999996</v>
      </c>
    </row>
    <row r="632" spans="2:5" x14ac:dyDescent="0.25">
      <c r="B632" s="119">
        <v>44400</v>
      </c>
      <c r="C632" s="21">
        <v>125052.8</v>
      </c>
      <c r="E632" s="21">
        <v>4411.79</v>
      </c>
    </row>
    <row r="633" spans="2:5" x14ac:dyDescent="0.25">
      <c r="B633" s="119">
        <v>44403</v>
      </c>
      <c r="C633" s="21">
        <v>126003.9</v>
      </c>
      <c r="E633" s="21">
        <v>4422.3</v>
      </c>
    </row>
    <row r="634" spans="2:5" x14ac:dyDescent="0.25">
      <c r="B634" s="119">
        <v>44404</v>
      </c>
      <c r="C634" s="21">
        <v>124612</v>
      </c>
      <c r="E634" s="21">
        <v>4401.46</v>
      </c>
    </row>
    <row r="635" spans="2:5" x14ac:dyDescent="0.25">
      <c r="B635" s="119">
        <v>44405</v>
      </c>
      <c r="C635" s="21">
        <v>126285.6</v>
      </c>
      <c r="E635" s="21">
        <v>4400.6400000000003</v>
      </c>
    </row>
    <row r="636" spans="2:5" x14ac:dyDescent="0.25">
      <c r="B636" s="119">
        <v>44406</v>
      </c>
      <c r="C636" s="21">
        <v>125675.3</v>
      </c>
      <c r="E636" s="21">
        <v>4419.1499999999996</v>
      </c>
    </row>
    <row r="637" spans="2:5" x14ac:dyDescent="0.25">
      <c r="B637" s="119">
        <v>44407</v>
      </c>
      <c r="C637" s="21">
        <v>121800.8</v>
      </c>
      <c r="E637" s="21">
        <v>4395.26</v>
      </c>
    </row>
    <row r="638" spans="2:5" x14ac:dyDescent="0.25">
      <c r="B638" s="119">
        <v>44410</v>
      </c>
      <c r="C638" s="21">
        <v>122515.7</v>
      </c>
      <c r="E638" s="21">
        <v>4387.16</v>
      </c>
    </row>
    <row r="639" spans="2:5" x14ac:dyDescent="0.25">
      <c r="B639" s="119">
        <v>44411</v>
      </c>
      <c r="C639" s="21">
        <v>123576.6</v>
      </c>
      <c r="E639" s="21">
        <v>4423.1499999999996</v>
      </c>
    </row>
    <row r="640" spans="2:5" x14ac:dyDescent="0.25">
      <c r="B640" s="119">
        <v>44412</v>
      </c>
      <c r="C640" s="21">
        <v>121801.2</v>
      </c>
      <c r="E640" s="21">
        <v>4402.66</v>
      </c>
    </row>
    <row r="641" spans="2:5" x14ac:dyDescent="0.25">
      <c r="B641" s="119">
        <v>44413</v>
      </c>
      <c r="C641" s="21">
        <v>121632.9</v>
      </c>
      <c r="E641" s="21">
        <v>4429.1000000000004</v>
      </c>
    </row>
    <row r="642" spans="2:5" x14ac:dyDescent="0.25">
      <c r="B642" s="119">
        <v>44414</v>
      </c>
      <c r="C642" s="21">
        <v>122810.4</v>
      </c>
      <c r="E642" s="21">
        <v>4436.5200000000004</v>
      </c>
    </row>
    <row r="643" spans="2:5" x14ac:dyDescent="0.25">
      <c r="B643" s="119">
        <v>44417</v>
      </c>
      <c r="C643" s="21">
        <v>123019.4</v>
      </c>
      <c r="E643" s="21">
        <v>4432.3500000000004</v>
      </c>
    </row>
    <row r="644" spans="2:5" x14ac:dyDescent="0.25">
      <c r="B644" s="119">
        <v>44418</v>
      </c>
      <c r="C644" s="21">
        <v>122202.5</v>
      </c>
      <c r="E644" s="21">
        <v>4436.75</v>
      </c>
    </row>
    <row r="645" spans="2:5" x14ac:dyDescent="0.25">
      <c r="B645" s="119">
        <v>44419</v>
      </c>
      <c r="C645" s="21">
        <v>122056.3</v>
      </c>
      <c r="E645" s="21">
        <v>4447.7</v>
      </c>
    </row>
    <row r="646" spans="2:5" x14ac:dyDescent="0.25">
      <c r="B646" s="119">
        <v>44420</v>
      </c>
      <c r="C646" s="21">
        <v>120701</v>
      </c>
      <c r="E646" s="21">
        <v>4460.83</v>
      </c>
    </row>
    <row r="647" spans="2:5" x14ac:dyDescent="0.25">
      <c r="B647" s="119">
        <v>44421</v>
      </c>
      <c r="C647" s="21">
        <v>121193.8</v>
      </c>
      <c r="E647" s="21">
        <v>4468</v>
      </c>
    </row>
    <row r="648" spans="2:5" x14ac:dyDescent="0.25">
      <c r="B648" s="119">
        <v>44424</v>
      </c>
      <c r="C648" s="21">
        <v>119180</v>
      </c>
      <c r="E648" s="21">
        <v>4479.71</v>
      </c>
    </row>
    <row r="649" spans="2:5" x14ac:dyDescent="0.25">
      <c r="B649" s="119">
        <v>44425</v>
      </c>
      <c r="C649" s="21">
        <v>117903.8</v>
      </c>
      <c r="E649" s="21">
        <v>4448.08</v>
      </c>
    </row>
    <row r="650" spans="2:5" x14ac:dyDescent="0.25">
      <c r="B650" s="119">
        <v>44426</v>
      </c>
      <c r="C650" s="21">
        <v>116642.6</v>
      </c>
      <c r="E650" s="21">
        <v>4400.2700000000004</v>
      </c>
    </row>
    <row r="651" spans="2:5" x14ac:dyDescent="0.25">
      <c r="B651" s="119">
        <v>44427</v>
      </c>
      <c r="C651" s="21">
        <v>117164.7</v>
      </c>
      <c r="E651" s="21">
        <v>4405.8</v>
      </c>
    </row>
    <row r="652" spans="2:5" x14ac:dyDescent="0.25">
      <c r="B652" s="119">
        <v>44428</v>
      </c>
      <c r="C652" s="21">
        <v>118052.8</v>
      </c>
      <c r="E652" s="21">
        <v>4441.67</v>
      </c>
    </row>
    <row r="653" spans="2:5" x14ac:dyDescent="0.25">
      <c r="B653" s="119">
        <v>44431</v>
      </c>
      <c r="C653" s="21">
        <v>117471.7</v>
      </c>
      <c r="E653" s="21">
        <v>4479.53</v>
      </c>
    </row>
    <row r="654" spans="2:5" x14ac:dyDescent="0.25">
      <c r="B654" s="119">
        <v>44432</v>
      </c>
      <c r="C654" s="21">
        <v>120210.8</v>
      </c>
      <c r="E654" s="21">
        <v>4486.2299999999996</v>
      </c>
    </row>
    <row r="655" spans="2:5" x14ac:dyDescent="0.25">
      <c r="B655" s="119">
        <v>44433</v>
      </c>
      <c r="C655" s="21">
        <v>120817.7</v>
      </c>
      <c r="E655" s="21">
        <v>4496.1899999999996</v>
      </c>
    </row>
    <row r="656" spans="2:5" x14ac:dyDescent="0.25">
      <c r="B656" s="119">
        <v>44434</v>
      </c>
      <c r="C656" s="21">
        <v>118724</v>
      </c>
      <c r="E656" s="21">
        <v>4470</v>
      </c>
    </row>
    <row r="657" spans="2:5" x14ac:dyDescent="0.25">
      <c r="B657" s="119">
        <v>44435</v>
      </c>
      <c r="C657" s="21">
        <v>118724</v>
      </c>
      <c r="E657" s="21">
        <v>4470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5C5B1-037D-4D07-AB8E-8F4CA65BBFF5}">
  <sheetPr codeName="Planilha4"/>
  <dimension ref="A1:G656"/>
  <sheetViews>
    <sheetView showGridLines="0" workbookViewId="0">
      <selection activeCell="F17" sqref="F17"/>
    </sheetView>
  </sheetViews>
  <sheetFormatPr defaultRowHeight="15" x14ac:dyDescent="0.25"/>
  <cols>
    <col min="1" max="1" width="13.28515625" customWidth="1"/>
    <col min="2" max="3" width="12.28515625" customWidth="1"/>
  </cols>
  <sheetData>
    <row r="1" spans="1:3" x14ac:dyDescent="0.25">
      <c r="A1" t="s">
        <v>0</v>
      </c>
      <c r="B1" s="29">
        <v>43526</v>
      </c>
      <c r="C1" s="30"/>
    </row>
    <row r="2" spans="1:3" x14ac:dyDescent="0.25">
      <c r="A2" t="s">
        <v>1</v>
      </c>
    </row>
    <row r="4" spans="1:3" x14ac:dyDescent="0.25">
      <c r="B4" t="s">
        <v>10</v>
      </c>
    </row>
    <row r="6" spans="1:3" x14ac:dyDescent="0.25">
      <c r="A6" t="s">
        <v>2</v>
      </c>
      <c r="B6" t="s">
        <v>9</v>
      </c>
    </row>
    <row r="7" spans="1:3" x14ac:dyDescent="0.25">
      <c r="A7" s="118">
        <f>_xll.BDH(B$4,B$6,$B1,$B2,"Dir=V","CDR=5D","Days=A","Dts=S","cols=2;rows=650")</f>
        <v>43528</v>
      </c>
      <c r="B7">
        <v>3.7786</v>
      </c>
      <c r="C7" s="1">
        <v>100</v>
      </c>
    </row>
    <row r="8" spans="1:3" x14ac:dyDescent="0.25">
      <c r="A8" s="118">
        <v>43529</v>
      </c>
      <c r="B8">
        <v>3.7786</v>
      </c>
      <c r="C8" s="1">
        <f>C7+(LN(B8)-LN(B7))*100</f>
        <v>100</v>
      </c>
    </row>
    <row r="9" spans="1:3" x14ac:dyDescent="0.25">
      <c r="A9" s="118">
        <v>43530</v>
      </c>
      <c r="B9">
        <v>3.8393000000000002</v>
      </c>
      <c r="C9" s="1">
        <f>C8+(LN(B9)-LN(B8))*100</f>
        <v>101.59364876587431</v>
      </c>
    </row>
    <row r="10" spans="1:3" x14ac:dyDescent="0.25">
      <c r="A10" s="118">
        <v>43531</v>
      </c>
      <c r="B10">
        <v>3.8759000000000001</v>
      </c>
      <c r="C10" s="1">
        <f t="shared" ref="C10:C73" si="0">C9+(LN(B10)-LN(B9))*100</f>
        <v>102.54243232450173</v>
      </c>
    </row>
    <row r="11" spans="1:3" x14ac:dyDescent="0.25">
      <c r="A11" s="118">
        <v>43532</v>
      </c>
      <c r="B11">
        <v>3.8658000000000001</v>
      </c>
      <c r="C11" s="1">
        <f t="shared" si="0"/>
        <v>102.28150757334342</v>
      </c>
    </row>
    <row r="12" spans="1:3" x14ac:dyDescent="0.25">
      <c r="A12" s="118">
        <v>43535</v>
      </c>
      <c r="B12">
        <v>3.8410000000000002</v>
      </c>
      <c r="C12" s="1">
        <f t="shared" si="0"/>
        <v>101.63791787066873</v>
      </c>
    </row>
    <row r="13" spans="1:3" x14ac:dyDescent="0.25">
      <c r="A13" s="118">
        <v>43536</v>
      </c>
      <c r="B13">
        <v>3.8113999999999999</v>
      </c>
      <c r="C13" s="1">
        <f t="shared" si="0"/>
        <v>100.86430050550581</v>
      </c>
    </row>
    <row r="14" spans="1:3" x14ac:dyDescent="0.25">
      <c r="A14" s="118">
        <v>43537</v>
      </c>
      <c r="B14">
        <v>3.8170000000000002</v>
      </c>
      <c r="C14" s="1">
        <f t="shared" si="0"/>
        <v>101.01112031060121</v>
      </c>
    </row>
    <row r="15" spans="1:3" x14ac:dyDescent="0.25">
      <c r="A15" s="118">
        <v>43538</v>
      </c>
      <c r="B15">
        <v>3.8447</v>
      </c>
      <c r="C15" s="1">
        <f t="shared" si="0"/>
        <v>101.73420058495203</v>
      </c>
    </row>
    <row r="16" spans="1:3" x14ac:dyDescent="0.25">
      <c r="A16" s="118">
        <v>43539</v>
      </c>
      <c r="B16">
        <v>3.8144</v>
      </c>
      <c r="C16" s="1">
        <f t="shared" si="0"/>
        <v>100.94298077917584</v>
      </c>
    </row>
    <row r="17" spans="1:3" x14ac:dyDescent="0.25">
      <c r="A17" s="118">
        <v>43542</v>
      </c>
      <c r="B17">
        <v>3.7917000000000001</v>
      </c>
      <c r="C17" s="1">
        <f t="shared" si="0"/>
        <v>100.34608966819727</v>
      </c>
    </row>
    <row r="18" spans="1:3" x14ac:dyDescent="0.25">
      <c r="A18" s="118">
        <v>43543</v>
      </c>
      <c r="B18">
        <v>3.7890999999999999</v>
      </c>
      <c r="C18" s="1">
        <f t="shared" si="0"/>
        <v>100.27749532190279</v>
      </c>
    </row>
    <row r="19" spans="1:3" x14ac:dyDescent="0.25">
      <c r="A19" s="118">
        <v>43544</v>
      </c>
      <c r="B19">
        <v>3.7763</v>
      </c>
      <c r="C19" s="1">
        <f t="shared" si="0"/>
        <v>99.939112362279943</v>
      </c>
    </row>
    <row r="20" spans="1:3" x14ac:dyDescent="0.25">
      <c r="A20" s="118">
        <v>43545</v>
      </c>
      <c r="B20">
        <v>3.7932000000000001</v>
      </c>
      <c r="C20" s="1">
        <f t="shared" si="0"/>
        <v>100.38564193703547</v>
      </c>
    </row>
    <row r="21" spans="1:3" x14ac:dyDescent="0.25">
      <c r="A21" s="118">
        <v>43546</v>
      </c>
      <c r="B21">
        <v>3.9064999999999999</v>
      </c>
      <c r="C21" s="1">
        <f t="shared" si="0"/>
        <v>103.32882617975814</v>
      </c>
    </row>
    <row r="22" spans="1:3" x14ac:dyDescent="0.25">
      <c r="A22" s="118">
        <v>43549</v>
      </c>
      <c r="B22">
        <v>3.8542999999999998</v>
      </c>
      <c r="C22" s="1">
        <f t="shared" si="0"/>
        <v>101.98358375095688</v>
      </c>
    </row>
    <row r="23" spans="1:3" x14ac:dyDescent="0.25">
      <c r="A23" s="118">
        <v>43550</v>
      </c>
      <c r="B23">
        <v>3.8754</v>
      </c>
      <c r="C23" s="1">
        <f t="shared" si="0"/>
        <v>102.52953126272645</v>
      </c>
    </row>
    <row r="24" spans="1:3" x14ac:dyDescent="0.25">
      <c r="A24" s="118">
        <v>43551</v>
      </c>
      <c r="B24">
        <v>3.9939999999999998</v>
      </c>
      <c r="C24" s="1">
        <f t="shared" si="0"/>
        <v>105.54396643365428</v>
      </c>
    </row>
    <row r="25" spans="1:3" x14ac:dyDescent="0.25">
      <c r="A25" s="118">
        <v>43552</v>
      </c>
      <c r="B25">
        <v>3.9009999999999998</v>
      </c>
      <c r="C25" s="1">
        <f t="shared" si="0"/>
        <v>103.18793598674388</v>
      </c>
    </row>
    <row r="26" spans="1:3" x14ac:dyDescent="0.25">
      <c r="A26" s="118">
        <v>43553</v>
      </c>
      <c r="B26">
        <v>3.9205000000000001</v>
      </c>
      <c r="C26" s="1">
        <f t="shared" si="0"/>
        <v>103.68656260317589</v>
      </c>
    </row>
    <row r="27" spans="1:3" x14ac:dyDescent="0.25">
      <c r="A27" s="118">
        <v>43556</v>
      </c>
      <c r="B27">
        <v>3.851</v>
      </c>
      <c r="C27" s="1">
        <f t="shared" si="0"/>
        <v>101.89792841756912</v>
      </c>
    </row>
    <row r="28" spans="1:3" x14ac:dyDescent="0.25">
      <c r="A28" s="118">
        <v>43557</v>
      </c>
      <c r="B28">
        <v>3.8536999999999999</v>
      </c>
      <c r="C28" s="1">
        <f t="shared" si="0"/>
        <v>101.96801551013662</v>
      </c>
    </row>
    <row r="29" spans="1:3" x14ac:dyDescent="0.25">
      <c r="A29" s="118">
        <v>43558</v>
      </c>
      <c r="B29">
        <v>3.8711000000000002</v>
      </c>
      <c r="C29" s="1">
        <f t="shared" si="0"/>
        <v>102.41851337228186</v>
      </c>
    </row>
    <row r="30" spans="1:3" x14ac:dyDescent="0.25">
      <c r="A30" s="118">
        <v>43559</v>
      </c>
      <c r="B30">
        <v>3.8588</v>
      </c>
      <c r="C30" s="1">
        <f t="shared" si="0"/>
        <v>102.10026836571809</v>
      </c>
    </row>
    <row r="31" spans="1:3" x14ac:dyDescent="0.25">
      <c r="A31" s="118">
        <v>43560</v>
      </c>
      <c r="B31">
        <v>3.8734999999999999</v>
      </c>
      <c r="C31" s="1">
        <f t="shared" si="0"/>
        <v>102.48049204327396</v>
      </c>
    </row>
    <row r="32" spans="1:3" x14ac:dyDescent="0.25">
      <c r="A32" s="118">
        <v>43563</v>
      </c>
      <c r="B32">
        <v>3.8509000000000002</v>
      </c>
      <c r="C32" s="1">
        <f t="shared" si="0"/>
        <v>101.89533165573101</v>
      </c>
    </row>
    <row r="33" spans="1:3" x14ac:dyDescent="0.25">
      <c r="A33" s="118">
        <v>43564</v>
      </c>
      <c r="B33">
        <v>3.8505000000000003</v>
      </c>
      <c r="C33" s="1">
        <f t="shared" si="0"/>
        <v>101.88494393400873</v>
      </c>
    </row>
    <row r="34" spans="1:3" x14ac:dyDescent="0.25">
      <c r="A34" s="118">
        <v>43565</v>
      </c>
      <c r="B34">
        <v>3.8250999999999999</v>
      </c>
      <c r="C34" s="1">
        <f t="shared" si="0"/>
        <v>101.22310400705254</v>
      </c>
    </row>
    <row r="35" spans="1:3" x14ac:dyDescent="0.25">
      <c r="A35" s="118">
        <v>43566</v>
      </c>
      <c r="B35">
        <v>3.8604000000000003</v>
      </c>
      <c r="C35" s="1">
        <f t="shared" si="0"/>
        <v>102.14172343937635</v>
      </c>
    </row>
    <row r="36" spans="1:3" x14ac:dyDescent="0.25">
      <c r="A36" s="118">
        <v>43567</v>
      </c>
      <c r="B36">
        <v>3.8816000000000002</v>
      </c>
      <c r="C36" s="1">
        <f t="shared" si="0"/>
        <v>102.68938691105133</v>
      </c>
    </row>
    <row r="37" spans="1:3" x14ac:dyDescent="0.25">
      <c r="A37" s="118">
        <v>43570</v>
      </c>
      <c r="B37">
        <v>3.8723000000000001</v>
      </c>
      <c r="C37" s="1">
        <f t="shared" si="0"/>
        <v>102.44950750947241</v>
      </c>
    </row>
    <row r="38" spans="1:3" x14ac:dyDescent="0.25">
      <c r="A38" s="118">
        <v>43571</v>
      </c>
      <c r="B38">
        <v>3.9049</v>
      </c>
      <c r="C38" s="1">
        <f t="shared" si="0"/>
        <v>103.2878604112051</v>
      </c>
    </row>
    <row r="39" spans="1:3" x14ac:dyDescent="0.25">
      <c r="A39" s="118">
        <v>43572</v>
      </c>
      <c r="B39">
        <v>3.9407999999999999</v>
      </c>
      <c r="C39" s="1">
        <f t="shared" si="0"/>
        <v>104.20301777270559</v>
      </c>
    </row>
    <row r="40" spans="1:3" x14ac:dyDescent="0.25">
      <c r="A40" s="118">
        <v>43573</v>
      </c>
      <c r="B40">
        <v>3.9271000000000003</v>
      </c>
      <c r="C40" s="1">
        <f t="shared" si="0"/>
        <v>103.85476693459184</v>
      </c>
    </row>
    <row r="41" spans="1:3" x14ac:dyDescent="0.25">
      <c r="A41" s="118">
        <v>43574</v>
      </c>
      <c r="B41">
        <v>3.9271000000000003</v>
      </c>
      <c r="C41" s="1">
        <f t="shared" si="0"/>
        <v>103.85476693459184</v>
      </c>
    </row>
    <row r="42" spans="1:3" x14ac:dyDescent="0.25">
      <c r="A42" s="118">
        <v>43577</v>
      </c>
      <c r="B42">
        <v>3.9363000000000001</v>
      </c>
      <c r="C42" s="1">
        <f t="shared" si="0"/>
        <v>104.08876251405623</v>
      </c>
    </row>
    <row r="43" spans="1:3" x14ac:dyDescent="0.25">
      <c r="A43" s="118">
        <v>43578</v>
      </c>
      <c r="B43">
        <v>3.9215999999999998</v>
      </c>
      <c r="C43" s="1">
        <f t="shared" si="0"/>
        <v>103.71461631346305</v>
      </c>
    </row>
    <row r="44" spans="1:3" x14ac:dyDescent="0.25">
      <c r="A44" s="118">
        <v>43579</v>
      </c>
      <c r="B44">
        <v>3.9922</v>
      </c>
      <c r="C44" s="1">
        <f t="shared" si="0"/>
        <v>105.49888867375647</v>
      </c>
    </row>
    <row r="45" spans="1:3" x14ac:dyDescent="0.25">
      <c r="A45" s="118">
        <v>43580</v>
      </c>
      <c r="B45">
        <v>3.9500999999999999</v>
      </c>
      <c r="C45" s="1">
        <f t="shared" si="0"/>
        <v>104.43873243911901</v>
      </c>
    </row>
    <row r="46" spans="1:3" x14ac:dyDescent="0.25">
      <c r="A46" s="118">
        <v>43581</v>
      </c>
      <c r="B46">
        <v>3.9314999999999998</v>
      </c>
      <c r="C46" s="1">
        <f t="shared" si="0"/>
        <v>103.96674617923532</v>
      </c>
    </row>
    <row r="47" spans="1:3" x14ac:dyDescent="0.25">
      <c r="A47" s="118">
        <v>43584</v>
      </c>
      <c r="B47">
        <v>3.9431000000000003</v>
      </c>
      <c r="C47" s="1">
        <f t="shared" si="0"/>
        <v>104.26136453167641</v>
      </c>
    </row>
    <row r="48" spans="1:3" x14ac:dyDescent="0.25">
      <c r="A48" s="118">
        <v>43585</v>
      </c>
      <c r="B48">
        <v>3.9210000000000003</v>
      </c>
      <c r="C48" s="1">
        <f t="shared" si="0"/>
        <v>103.69931526531143</v>
      </c>
    </row>
    <row r="49" spans="1:3" x14ac:dyDescent="0.25">
      <c r="A49" s="118">
        <v>43586</v>
      </c>
      <c r="B49">
        <v>3.9210000000000003</v>
      </c>
      <c r="C49" s="1">
        <f t="shared" si="0"/>
        <v>103.69931526531143</v>
      </c>
    </row>
    <row r="50" spans="1:3" x14ac:dyDescent="0.25">
      <c r="A50" s="118">
        <v>43587</v>
      </c>
      <c r="B50">
        <v>3.9660000000000002</v>
      </c>
      <c r="C50" s="1">
        <f t="shared" si="0"/>
        <v>104.84044594405238</v>
      </c>
    </row>
    <row r="51" spans="1:3" x14ac:dyDescent="0.25">
      <c r="A51" s="118">
        <v>43588</v>
      </c>
      <c r="B51">
        <v>3.9379999999999997</v>
      </c>
      <c r="C51" s="1">
        <f t="shared" si="0"/>
        <v>104.13194095598533</v>
      </c>
    </row>
    <row r="52" spans="1:3" x14ac:dyDescent="0.25">
      <c r="A52" s="118">
        <v>43591</v>
      </c>
      <c r="B52">
        <v>3.9697</v>
      </c>
      <c r="C52" s="1">
        <f t="shared" si="0"/>
        <v>104.9336954436078</v>
      </c>
    </row>
    <row r="53" spans="1:3" x14ac:dyDescent="0.25">
      <c r="A53" s="118">
        <v>43592</v>
      </c>
      <c r="B53">
        <v>3.9704999999999999</v>
      </c>
      <c r="C53" s="1">
        <f t="shared" si="0"/>
        <v>104.95384606960481</v>
      </c>
    </row>
    <row r="54" spans="1:3" x14ac:dyDescent="0.25">
      <c r="A54" s="118">
        <v>43593</v>
      </c>
      <c r="B54">
        <v>3.9285999999999999</v>
      </c>
      <c r="C54" s="1">
        <f t="shared" si="0"/>
        <v>103.89295576609584</v>
      </c>
    </row>
    <row r="55" spans="1:3" x14ac:dyDescent="0.25">
      <c r="A55" s="118">
        <v>43594</v>
      </c>
      <c r="B55">
        <v>3.9472</v>
      </c>
      <c r="C55" s="1">
        <f t="shared" si="0"/>
        <v>104.36528961358748</v>
      </c>
    </row>
    <row r="56" spans="1:3" x14ac:dyDescent="0.25">
      <c r="A56" s="118">
        <v>43595</v>
      </c>
      <c r="B56">
        <v>3.9537</v>
      </c>
      <c r="C56" s="1">
        <f t="shared" si="0"/>
        <v>104.52982786787358</v>
      </c>
    </row>
    <row r="57" spans="1:3" x14ac:dyDescent="0.25">
      <c r="A57" s="118">
        <v>43598</v>
      </c>
      <c r="B57">
        <v>3.9937</v>
      </c>
      <c r="C57" s="1">
        <f t="shared" si="0"/>
        <v>105.53645488464417</v>
      </c>
    </row>
    <row r="58" spans="1:3" x14ac:dyDescent="0.25">
      <c r="A58" s="118">
        <v>43599</v>
      </c>
      <c r="B58">
        <v>3.9762</v>
      </c>
      <c r="C58" s="1">
        <f t="shared" si="0"/>
        <v>105.09730186830187</v>
      </c>
    </row>
    <row r="59" spans="1:3" x14ac:dyDescent="0.25">
      <c r="A59" s="118">
        <v>43600</v>
      </c>
      <c r="B59">
        <v>4.0016999999999996</v>
      </c>
      <c r="C59" s="1">
        <f t="shared" si="0"/>
        <v>105.73657001758906</v>
      </c>
    </row>
    <row r="60" spans="1:3" x14ac:dyDescent="0.25">
      <c r="A60" s="118">
        <v>43601</v>
      </c>
      <c r="B60">
        <v>4.0449000000000002</v>
      </c>
      <c r="C60" s="1">
        <f t="shared" si="0"/>
        <v>106.81032576689212</v>
      </c>
    </row>
    <row r="61" spans="1:3" x14ac:dyDescent="0.25">
      <c r="A61" s="118">
        <v>43602</v>
      </c>
      <c r="B61">
        <v>4.0991</v>
      </c>
      <c r="C61" s="1">
        <f t="shared" si="0"/>
        <v>108.14138667617316</v>
      </c>
    </row>
    <row r="62" spans="1:3" x14ac:dyDescent="0.25">
      <c r="A62" s="118">
        <v>43605</v>
      </c>
      <c r="B62">
        <v>4.0965999999999996</v>
      </c>
      <c r="C62" s="1">
        <f t="shared" si="0"/>
        <v>108.08037907273376</v>
      </c>
    </row>
    <row r="63" spans="1:3" x14ac:dyDescent="0.25">
      <c r="A63" s="118">
        <v>43606</v>
      </c>
      <c r="B63">
        <v>4.0392000000000001</v>
      </c>
      <c r="C63" s="1">
        <f t="shared" si="0"/>
        <v>106.66930819054886</v>
      </c>
    </row>
    <row r="64" spans="1:3" x14ac:dyDescent="0.25">
      <c r="A64" s="118">
        <v>43607</v>
      </c>
      <c r="B64">
        <v>4.0401999999999996</v>
      </c>
      <c r="C64" s="1">
        <f t="shared" si="0"/>
        <v>106.69406250411436</v>
      </c>
    </row>
    <row r="65" spans="1:3" x14ac:dyDescent="0.25">
      <c r="A65" s="118">
        <v>43608</v>
      </c>
      <c r="B65">
        <v>4.0407999999999999</v>
      </c>
      <c r="C65" s="1">
        <f t="shared" si="0"/>
        <v>106.70891215146253</v>
      </c>
    </row>
    <row r="66" spans="1:3" x14ac:dyDescent="0.25">
      <c r="A66" s="118">
        <v>43609</v>
      </c>
      <c r="B66">
        <v>4.0227000000000004</v>
      </c>
      <c r="C66" s="1">
        <f t="shared" si="0"/>
        <v>106.25997483144887</v>
      </c>
    </row>
    <row r="67" spans="1:3" x14ac:dyDescent="0.25">
      <c r="A67" s="118">
        <v>43612</v>
      </c>
      <c r="B67">
        <v>4.0422000000000002</v>
      </c>
      <c r="C67" s="1">
        <f t="shared" si="0"/>
        <v>106.74355275554517</v>
      </c>
    </row>
    <row r="68" spans="1:3" x14ac:dyDescent="0.25">
      <c r="A68" s="118">
        <v>43613</v>
      </c>
      <c r="B68">
        <v>4.0252999999999997</v>
      </c>
      <c r="C68" s="1">
        <f t="shared" si="0"/>
        <v>106.32458715974042</v>
      </c>
    </row>
    <row r="69" spans="1:3" x14ac:dyDescent="0.25">
      <c r="A69" s="118">
        <v>43614</v>
      </c>
      <c r="B69">
        <v>3.9731999999999998</v>
      </c>
      <c r="C69" s="1">
        <f t="shared" si="0"/>
        <v>105.02182447019831</v>
      </c>
    </row>
    <row r="70" spans="1:3" x14ac:dyDescent="0.25">
      <c r="A70" s="118">
        <v>43615</v>
      </c>
      <c r="B70">
        <v>3.9820000000000002</v>
      </c>
      <c r="C70" s="1">
        <f t="shared" si="0"/>
        <v>105.2430634984924</v>
      </c>
    </row>
    <row r="71" spans="1:3" x14ac:dyDescent="0.25">
      <c r="A71" s="118">
        <v>43616</v>
      </c>
      <c r="B71">
        <v>3.9232</v>
      </c>
      <c r="C71" s="1">
        <f t="shared" si="0"/>
        <v>103.755407666262</v>
      </c>
    </row>
    <row r="72" spans="1:3" x14ac:dyDescent="0.25">
      <c r="A72" s="118">
        <v>43619</v>
      </c>
      <c r="B72">
        <v>3.8864000000000001</v>
      </c>
      <c r="C72" s="1">
        <f t="shared" si="0"/>
        <v>102.81297086086903</v>
      </c>
    </row>
    <row r="73" spans="1:3" x14ac:dyDescent="0.25">
      <c r="A73" s="118">
        <v>43620</v>
      </c>
      <c r="B73">
        <v>3.8567999999999998</v>
      </c>
      <c r="C73" s="1">
        <f t="shared" si="0"/>
        <v>102.04842534521948</v>
      </c>
    </row>
    <row r="74" spans="1:3" x14ac:dyDescent="0.25">
      <c r="A74" s="118">
        <v>43621</v>
      </c>
      <c r="B74">
        <v>3.8811999999999998</v>
      </c>
      <c r="C74" s="1">
        <f t="shared" ref="C74:C137" si="1">C73+(LN(B74)-LN(B73))*100</f>
        <v>102.67908135119266</v>
      </c>
    </row>
    <row r="75" spans="1:3" x14ac:dyDescent="0.25">
      <c r="A75" s="118">
        <v>43622</v>
      </c>
      <c r="B75">
        <v>3.8811999999999998</v>
      </c>
      <c r="C75" s="1">
        <f t="shared" si="1"/>
        <v>102.67908135119266</v>
      </c>
    </row>
    <row r="76" spans="1:3" x14ac:dyDescent="0.25">
      <c r="A76" s="118">
        <v>43623</v>
      </c>
      <c r="B76">
        <v>3.8795000000000002</v>
      </c>
      <c r="C76" s="1">
        <f t="shared" si="1"/>
        <v>102.63527086947865</v>
      </c>
    </row>
    <row r="77" spans="1:3" x14ac:dyDescent="0.25">
      <c r="A77" s="118">
        <v>43626</v>
      </c>
      <c r="B77">
        <v>3.8887999999999998</v>
      </c>
      <c r="C77" s="1">
        <f t="shared" si="1"/>
        <v>102.87470560920281</v>
      </c>
    </row>
    <row r="78" spans="1:3" x14ac:dyDescent="0.25">
      <c r="A78" s="118">
        <v>43627</v>
      </c>
      <c r="B78">
        <v>3.8578999999999999</v>
      </c>
      <c r="C78" s="1">
        <f t="shared" si="1"/>
        <v>102.07694233246343</v>
      </c>
    </row>
    <row r="79" spans="1:3" x14ac:dyDescent="0.25">
      <c r="A79" s="118">
        <v>43628</v>
      </c>
      <c r="B79">
        <v>3.8673999999999999</v>
      </c>
      <c r="C79" s="1">
        <f t="shared" si="1"/>
        <v>102.32288759772737</v>
      </c>
    </row>
    <row r="80" spans="1:3" x14ac:dyDescent="0.25">
      <c r="A80" s="118">
        <v>43629</v>
      </c>
      <c r="B80">
        <v>3.8491</v>
      </c>
      <c r="C80" s="1">
        <f t="shared" si="1"/>
        <v>101.8485784081261</v>
      </c>
    </row>
    <row r="81" spans="1:3" x14ac:dyDescent="0.25">
      <c r="A81" s="118">
        <v>43630</v>
      </c>
      <c r="B81">
        <v>3.8967000000000001</v>
      </c>
      <c r="C81" s="1">
        <f t="shared" si="1"/>
        <v>103.07764704421304</v>
      </c>
    </row>
    <row r="82" spans="1:3" x14ac:dyDescent="0.25">
      <c r="A82" s="118">
        <v>43633</v>
      </c>
      <c r="B82">
        <v>3.8891</v>
      </c>
      <c r="C82" s="1">
        <f t="shared" si="1"/>
        <v>102.88241977369833</v>
      </c>
    </row>
    <row r="83" spans="1:3" x14ac:dyDescent="0.25">
      <c r="A83" s="118">
        <v>43634</v>
      </c>
      <c r="B83">
        <v>3.8605999999999998</v>
      </c>
      <c r="C83" s="1">
        <f t="shared" si="1"/>
        <v>102.14690411545571</v>
      </c>
    </row>
    <row r="84" spans="1:3" x14ac:dyDescent="0.25">
      <c r="A84" s="118">
        <v>43635</v>
      </c>
      <c r="B84">
        <v>3.8395000000000001</v>
      </c>
      <c r="C84" s="1">
        <f t="shared" si="1"/>
        <v>101.59885791313806</v>
      </c>
    </row>
    <row r="85" spans="1:3" x14ac:dyDescent="0.25">
      <c r="A85" s="118">
        <v>43636</v>
      </c>
      <c r="B85">
        <v>3.8395000000000001</v>
      </c>
      <c r="C85" s="1">
        <f t="shared" si="1"/>
        <v>101.59885791313806</v>
      </c>
    </row>
    <row r="86" spans="1:3" x14ac:dyDescent="0.25">
      <c r="A86" s="118">
        <v>43637</v>
      </c>
      <c r="B86">
        <v>3.8216000000000001</v>
      </c>
      <c r="C86" s="1">
        <f t="shared" si="1"/>
        <v>101.13156124365344</v>
      </c>
    </row>
    <row r="87" spans="1:3" x14ac:dyDescent="0.25">
      <c r="A87" s="118">
        <v>43640</v>
      </c>
      <c r="B87">
        <v>3.8254000000000001</v>
      </c>
      <c r="C87" s="1">
        <f t="shared" si="1"/>
        <v>101.23094663172159</v>
      </c>
    </row>
    <row r="88" spans="1:3" x14ac:dyDescent="0.25">
      <c r="A88" s="118">
        <v>43641</v>
      </c>
      <c r="B88">
        <v>3.8491999999999997</v>
      </c>
      <c r="C88" s="1">
        <f t="shared" si="1"/>
        <v>101.85117638430279</v>
      </c>
    </row>
    <row r="89" spans="1:3" x14ac:dyDescent="0.25">
      <c r="A89" s="118">
        <v>43642</v>
      </c>
      <c r="B89">
        <v>3.8441000000000001</v>
      </c>
      <c r="C89" s="1">
        <f t="shared" si="1"/>
        <v>101.71859346807506</v>
      </c>
    </row>
    <row r="90" spans="1:3" x14ac:dyDescent="0.25">
      <c r="A90" s="118">
        <v>43643</v>
      </c>
      <c r="B90">
        <v>3.8197000000000001</v>
      </c>
      <c r="C90" s="1">
        <f t="shared" si="1"/>
        <v>101.0818314846031</v>
      </c>
    </row>
    <row r="91" spans="1:3" x14ac:dyDescent="0.25">
      <c r="A91" s="118">
        <v>43644</v>
      </c>
      <c r="B91">
        <v>3.8498999999999999</v>
      </c>
      <c r="C91" s="1">
        <f t="shared" si="1"/>
        <v>101.86936032793072</v>
      </c>
    </row>
    <row r="92" spans="1:3" x14ac:dyDescent="0.25">
      <c r="A92" s="118">
        <v>43647</v>
      </c>
      <c r="B92">
        <v>3.8410000000000002</v>
      </c>
      <c r="C92" s="1">
        <f t="shared" si="1"/>
        <v>101.63791787066872</v>
      </c>
    </row>
    <row r="93" spans="1:3" x14ac:dyDescent="0.25">
      <c r="A93" s="118">
        <v>43648</v>
      </c>
      <c r="B93">
        <v>3.8481999999999998</v>
      </c>
      <c r="C93" s="1">
        <f t="shared" si="1"/>
        <v>101.82519358476982</v>
      </c>
    </row>
    <row r="94" spans="1:3" x14ac:dyDescent="0.25">
      <c r="A94" s="118">
        <v>43649</v>
      </c>
      <c r="B94">
        <v>3.8294999999999999</v>
      </c>
      <c r="C94" s="1">
        <f t="shared" si="1"/>
        <v>101.33806757104304</v>
      </c>
    </row>
    <row r="95" spans="1:3" x14ac:dyDescent="0.25">
      <c r="A95" s="118">
        <v>43650</v>
      </c>
      <c r="B95">
        <v>3.8021000000000003</v>
      </c>
      <c r="C95" s="1">
        <f t="shared" si="1"/>
        <v>100.61999750096106</v>
      </c>
    </row>
    <row r="96" spans="1:3" x14ac:dyDescent="0.25">
      <c r="A96" s="118">
        <v>43651</v>
      </c>
      <c r="B96">
        <v>3.8216999999999999</v>
      </c>
      <c r="C96" s="1">
        <f t="shared" si="1"/>
        <v>101.13417791446331</v>
      </c>
    </row>
    <row r="97" spans="1:3" x14ac:dyDescent="0.25">
      <c r="A97" s="118">
        <v>43654</v>
      </c>
      <c r="B97">
        <v>3.8071000000000002</v>
      </c>
      <c r="C97" s="1">
        <f t="shared" si="1"/>
        <v>100.75141738004514</v>
      </c>
    </row>
    <row r="98" spans="1:3" x14ac:dyDescent="0.25">
      <c r="A98" s="118">
        <v>43655</v>
      </c>
      <c r="B98">
        <v>3.7909999999999999</v>
      </c>
      <c r="C98" s="1">
        <f t="shared" si="1"/>
        <v>100.32762658771171</v>
      </c>
    </row>
    <row r="99" spans="1:3" x14ac:dyDescent="0.25">
      <c r="A99" s="118">
        <v>43656</v>
      </c>
      <c r="B99">
        <v>3.7542999999999997</v>
      </c>
      <c r="C99" s="1">
        <f t="shared" si="1"/>
        <v>99.354827907181402</v>
      </c>
    </row>
    <row r="100" spans="1:3" x14ac:dyDescent="0.25">
      <c r="A100" s="118">
        <v>43657</v>
      </c>
      <c r="B100">
        <v>3.7547000000000001</v>
      </c>
      <c r="C100" s="1">
        <f t="shared" si="1"/>
        <v>99.365481789199748</v>
      </c>
    </row>
    <row r="101" spans="1:3" x14ac:dyDescent="0.25">
      <c r="A101" s="118">
        <v>43658</v>
      </c>
      <c r="B101">
        <v>3.7368999999999999</v>
      </c>
      <c r="C101" s="1">
        <f t="shared" si="1"/>
        <v>98.890282005552606</v>
      </c>
    </row>
    <row r="102" spans="1:3" x14ac:dyDescent="0.25">
      <c r="A102" s="118">
        <v>43661</v>
      </c>
      <c r="B102">
        <v>3.7570000000000001</v>
      </c>
      <c r="C102" s="1">
        <f t="shared" si="1"/>
        <v>99.426719593475113</v>
      </c>
    </row>
    <row r="103" spans="1:3" x14ac:dyDescent="0.25">
      <c r="A103" s="118">
        <v>43662</v>
      </c>
      <c r="B103">
        <v>3.7694000000000001</v>
      </c>
      <c r="C103" s="1">
        <f t="shared" si="1"/>
        <v>99.756226694330977</v>
      </c>
    </row>
    <row r="104" spans="1:3" x14ac:dyDescent="0.25">
      <c r="A104" s="118">
        <v>43663</v>
      </c>
      <c r="B104">
        <v>3.7650000000000001</v>
      </c>
      <c r="C104" s="1">
        <f t="shared" si="1"/>
        <v>99.639429059477621</v>
      </c>
    </row>
    <row r="105" spans="1:3" x14ac:dyDescent="0.25">
      <c r="A105" s="118">
        <v>43664</v>
      </c>
      <c r="B105">
        <v>3.7214999999999998</v>
      </c>
      <c r="C105" s="1">
        <f t="shared" si="1"/>
        <v>98.477324216074749</v>
      </c>
    </row>
    <row r="106" spans="1:3" x14ac:dyDescent="0.25">
      <c r="A106" s="118">
        <v>43665</v>
      </c>
      <c r="B106">
        <v>3.7492000000000001</v>
      </c>
      <c r="C106" s="1">
        <f t="shared" si="1"/>
        <v>99.218891323311283</v>
      </c>
    </row>
    <row r="107" spans="1:3" x14ac:dyDescent="0.25">
      <c r="A107" s="118">
        <v>43668</v>
      </c>
      <c r="B107">
        <v>3.7406000000000001</v>
      </c>
      <c r="C107" s="1">
        <f t="shared" si="1"/>
        <v>98.98924557096818</v>
      </c>
    </row>
    <row r="108" spans="1:3" x14ac:dyDescent="0.25">
      <c r="A108" s="118">
        <v>43669</v>
      </c>
      <c r="B108">
        <v>3.7749000000000001</v>
      </c>
      <c r="C108" s="1">
        <f t="shared" si="1"/>
        <v>99.902032162681394</v>
      </c>
    </row>
    <row r="109" spans="1:3" x14ac:dyDescent="0.25">
      <c r="A109" s="118">
        <v>43670</v>
      </c>
      <c r="B109">
        <v>3.7755000000000001</v>
      </c>
      <c r="C109" s="1">
        <f t="shared" si="1"/>
        <v>99.917925360426239</v>
      </c>
    </row>
    <row r="110" spans="1:3" x14ac:dyDescent="0.25">
      <c r="A110" s="118">
        <v>43671</v>
      </c>
      <c r="B110">
        <v>3.7791999999999999</v>
      </c>
      <c r="C110" s="1">
        <f t="shared" si="1"/>
        <v>100.01587763638253</v>
      </c>
    </row>
    <row r="111" spans="1:3" x14ac:dyDescent="0.25">
      <c r="A111" s="118">
        <v>43672</v>
      </c>
      <c r="B111">
        <v>3.7774999999999999</v>
      </c>
      <c r="C111" s="1">
        <f t="shared" si="1"/>
        <v>99.970884450767684</v>
      </c>
    </row>
    <row r="112" spans="1:3" x14ac:dyDescent="0.25">
      <c r="A112" s="118">
        <v>43675</v>
      </c>
      <c r="B112">
        <v>3.7818000000000001</v>
      </c>
      <c r="C112" s="1">
        <f t="shared" si="1"/>
        <v>100.08465161079016</v>
      </c>
    </row>
    <row r="113" spans="1:3" x14ac:dyDescent="0.25">
      <c r="A113" s="118">
        <v>43676</v>
      </c>
      <c r="B113">
        <v>3.7907999999999999</v>
      </c>
      <c r="C113" s="1">
        <f t="shared" si="1"/>
        <v>100.32235079568221</v>
      </c>
    </row>
    <row r="114" spans="1:3" x14ac:dyDescent="0.25">
      <c r="A114" s="118">
        <v>43677</v>
      </c>
      <c r="B114">
        <v>3.8148</v>
      </c>
      <c r="C114" s="1">
        <f t="shared" si="1"/>
        <v>100.95346680655395</v>
      </c>
    </row>
    <row r="115" spans="1:3" x14ac:dyDescent="0.25">
      <c r="A115" s="118">
        <v>43678</v>
      </c>
      <c r="B115">
        <v>3.8403999999999998</v>
      </c>
      <c r="C115" s="1">
        <f t="shared" si="1"/>
        <v>101.62229571842509</v>
      </c>
    </row>
    <row r="116" spans="1:3" x14ac:dyDescent="0.25">
      <c r="A116" s="118">
        <v>43679</v>
      </c>
      <c r="B116">
        <v>3.8895</v>
      </c>
      <c r="C116" s="1">
        <f t="shared" si="1"/>
        <v>102.8927044007611</v>
      </c>
    </row>
    <row r="117" spans="1:3" x14ac:dyDescent="0.25">
      <c r="A117" s="118">
        <v>43682</v>
      </c>
      <c r="B117">
        <v>3.9773000000000001</v>
      </c>
      <c r="C117" s="1">
        <f t="shared" si="1"/>
        <v>105.12496264675192</v>
      </c>
    </row>
    <row r="118" spans="1:3" x14ac:dyDescent="0.25">
      <c r="A118" s="118">
        <v>43683</v>
      </c>
      <c r="B118">
        <v>3.9618000000000002</v>
      </c>
      <c r="C118" s="1">
        <f t="shared" si="1"/>
        <v>104.7344896789363</v>
      </c>
    </row>
    <row r="119" spans="1:3" x14ac:dyDescent="0.25">
      <c r="A119" s="118">
        <v>43684</v>
      </c>
      <c r="B119">
        <v>3.9706000000000001</v>
      </c>
      <c r="C119" s="1">
        <f t="shared" si="1"/>
        <v>104.95636461237606</v>
      </c>
    </row>
    <row r="120" spans="1:3" x14ac:dyDescent="0.25">
      <c r="A120" s="118">
        <v>43685</v>
      </c>
      <c r="B120">
        <v>3.9198</v>
      </c>
      <c r="C120" s="1">
        <f t="shared" si="1"/>
        <v>103.66870614355418</v>
      </c>
    </row>
    <row r="121" spans="1:3" x14ac:dyDescent="0.25">
      <c r="A121" s="118">
        <v>43686</v>
      </c>
      <c r="B121">
        <v>3.9417999999999997</v>
      </c>
      <c r="C121" s="1">
        <f t="shared" si="1"/>
        <v>104.22839011191761</v>
      </c>
    </row>
    <row r="122" spans="1:3" x14ac:dyDescent="0.25">
      <c r="A122" s="118">
        <v>43689</v>
      </c>
      <c r="B122">
        <v>3.9845000000000002</v>
      </c>
      <c r="C122" s="1">
        <f t="shared" si="1"/>
        <v>105.3058263198585</v>
      </c>
    </row>
    <row r="123" spans="1:3" x14ac:dyDescent="0.25">
      <c r="A123" s="118">
        <v>43690</v>
      </c>
      <c r="B123">
        <v>3.9670999999999998</v>
      </c>
      <c r="C123" s="1">
        <f t="shared" si="1"/>
        <v>104.86817785231139</v>
      </c>
    </row>
    <row r="124" spans="1:3" x14ac:dyDescent="0.25">
      <c r="A124" s="118">
        <v>43691</v>
      </c>
      <c r="B124">
        <v>4.0519999999999996</v>
      </c>
      <c r="C124" s="1">
        <f t="shared" si="1"/>
        <v>106.98570157293558</v>
      </c>
    </row>
    <row r="125" spans="1:3" x14ac:dyDescent="0.25">
      <c r="A125" s="118">
        <v>43692</v>
      </c>
      <c r="B125">
        <v>3.9925000000000002</v>
      </c>
      <c r="C125" s="1">
        <f t="shared" si="1"/>
        <v>105.50640304499494</v>
      </c>
    </row>
    <row r="126" spans="1:3" x14ac:dyDescent="0.25">
      <c r="A126" s="118">
        <v>43693</v>
      </c>
      <c r="B126">
        <v>4.0058999999999996</v>
      </c>
      <c r="C126" s="1">
        <f t="shared" si="1"/>
        <v>105.84147037188097</v>
      </c>
    </row>
    <row r="127" spans="1:3" x14ac:dyDescent="0.25">
      <c r="A127" s="118">
        <v>43696</v>
      </c>
      <c r="B127">
        <v>4.0744999999999996</v>
      </c>
      <c r="C127" s="1">
        <f t="shared" si="1"/>
        <v>107.53944691210563</v>
      </c>
    </row>
    <row r="128" spans="1:3" x14ac:dyDescent="0.25">
      <c r="A128" s="118">
        <v>43697</v>
      </c>
      <c r="B128">
        <v>4.0555000000000003</v>
      </c>
      <c r="C128" s="1">
        <f t="shared" si="1"/>
        <v>107.07204138711813</v>
      </c>
    </row>
    <row r="129" spans="1:3" x14ac:dyDescent="0.25">
      <c r="A129" s="118">
        <v>43698</v>
      </c>
      <c r="B129">
        <v>4.0270000000000001</v>
      </c>
      <c r="C129" s="1">
        <f t="shared" si="1"/>
        <v>106.36681112122361</v>
      </c>
    </row>
    <row r="130" spans="1:3" x14ac:dyDescent="0.25">
      <c r="A130" s="118">
        <v>43699</v>
      </c>
      <c r="B130">
        <v>4.0712999999999999</v>
      </c>
      <c r="C130" s="1">
        <f t="shared" si="1"/>
        <v>107.46087881162167</v>
      </c>
    </row>
    <row r="131" spans="1:3" x14ac:dyDescent="0.25">
      <c r="A131" s="118">
        <v>43700</v>
      </c>
      <c r="B131">
        <v>4.1223000000000001</v>
      </c>
      <c r="C131" s="1">
        <f t="shared" si="1"/>
        <v>108.70576893666204</v>
      </c>
    </row>
    <row r="132" spans="1:3" x14ac:dyDescent="0.25">
      <c r="A132" s="118">
        <v>43703</v>
      </c>
      <c r="B132">
        <v>4.1569000000000003</v>
      </c>
      <c r="C132" s="1">
        <f t="shared" si="1"/>
        <v>109.5416033514596</v>
      </c>
    </row>
    <row r="133" spans="1:3" x14ac:dyDescent="0.25">
      <c r="A133" s="118">
        <v>43704</v>
      </c>
      <c r="B133">
        <v>4.1304999999999996</v>
      </c>
      <c r="C133" s="1">
        <f t="shared" si="1"/>
        <v>108.9044894363342</v>
      </c>
    </row>
    <row r="134" spans="1:3" x14ac:dyDescent="0.25">
      <c r="A134" s="118">
        <v>43705</v>
      </c>
      <c r="B134">
        <v>4.1681999999999997</v>
      </c>
      <c r="C134" s="1">
        <f t="shared" si="1"/>
        <v>109.81307172876723</v>
      </c>
    </row>
    <row r="135" spans="1:3" x14ac:dyDescent="0.25">
      <c r="A135" s="118">
        <v>43706</v>
      </c>
      <c r="B135">
        <v>4.1706000000000003</v>
      </c>
      <c r="C135" s="1">
        <f t="shared" si="1"/>
        <v>109.87063396952773</v>
      </c>
    </row>
    <row r="136" spans="1:3" x14ac:dyDescent="0.25">
      <c r="A136" s="118">
        <v>43707</v>
      </c>
      <c r="B136">
        <v>4.1452999999999998</v>
      </c>
      <c r="C136" s="1">
        <f t="shared" si="1"/>
        <v>109.26215916681919</v>
      </c>
    </row>
    <row r="137" spans="1:3" x14ac:dyDescent="0.25">
      <c r="A137" s="118">
        <v>43710</v>
      </c>
      <c r="B137">
        <v>4.1879999999999997</v>
      </c>
      <c r="C137" s="1">
        <f t="shared" si="1"/>
        <v>110.28697223512094</v>
      </c>
    </row>
    <row r="138" spans="1:3" x14ac:dyDescent="0.25">
      <c r="A138" s="118">
        <v>43711</v>
      </c>
      <c r="B138">
        <v>4.1677</v>
      </c>
      <c r="C138" s="1">
        <f t="shared" ref="C138:C201" si="2">C137+(LN(B138)-LN(B137))*100</f>
        <v>109.80107542361482</v>
      </c>
    </row>
    <row r="139" spans="1:3" x14ac:dyDescent="0.25">
      <c r="A139" s="118">
        <v>43712</v>
      </c>
      <c r="B139">
        <v>4.0949</v>
      </c>
      <c r="C139" s="1">
        <f t="shared" si="2"/>
        <v>108.03887263253583</v>
      </c>
    </row>
    <row r="140" spans="1:3" x14ac:dyDescent="0.25">
      <c r="A140" s="118">
        <v>43713</v>
      </c>
      <c r="B140">
        <v>4.1096000000000004</v>
      </c>
      <c r="C140" s="1">
        <f t="shared" si="2"/>
        <v>108.39721295138403</v>
      </c>
    </row>
    <row r="141" spans="1:3" x14ac:dyDescent="0.25">
      <c r="A141" s="118">
        <v>43714</v>
      </c>
      <c r="B141">
        <v>4.0605000000000002</v>
      </c>
      <c r="C141" s="1">
        <f t="shared" si="2"/>
        <v>107.19525480832478</v>
      </c>
    </row>
    <row r="142" spans="1:3" x14ac:dyDescent="0.25">
      <c r="A142" s="118">
        <v>43717</v>
      </c>
      <c r="B142">
        <v>4.0961999999999996</v>
      </c>
      <c r="C142" s="1">
        <f t="shared" si="2"/>
        <v>108.07061440130717</v>
      </c>
    </row>
    <row r="143" spans="1:3" x14ac:dyDescent="0.25">
      <c r="A143" s="118">
        <v>43718</v>
      </c>
      <c r="B143">
        <v>4.0814000000000004</v>
      </c>
      <c r="C143" s="1">
        <f t="shared" si="2"/>
        <v>107.70864961557676</v>
      </c>
    </row>
    <row r="144" spans="1:3" x14ac:dyDescent="0.25">
      <c r="A144" s="118">
        <v>43719</v>
      </c>
      <c r="B144">
        <v>4.0678999999999998</v>
      </c>
      <c r="C144" s="1">
        <f t="shared" si="2"/>
        <v>107.37733251228596</v>
      </c>
    </row>
    <row r="145" spans="1:3" x14ac:dyDescent="0.25">
      <c r="A145" s="118">
        <v>43720</v>
      </c>
      <c r="B145">
        <v>4.0620000000000003</v>
      </c>
      <c r="C145" s="1">
        <f t="shared" si="2"/>
        <v>107.23218925011119</v>
      </c>
    </row>
    <row r="146" spans="1:3" x14ac:dyDescent="0.25">
      <c r="A146" s="118">
        <v>43721</v>
      </c>
      <c r="B146">
        <v>4.0871000000000004</v>
      </c>
      <c r="C146" s="1">
        <f t="shared" si="2"/>
        <v>107.84821014505374</v>
      </c>
    </row>
    <row r="147" spans="1:3" x14ac:dyDescent="0.25">
      <c r="A147" s="118">
        <v>43724</v>
      </c>
      <c r="B147">
        <v>4.0804</v>
      </c>
      <c r="C147" s="1">
        <f t="shared" si="2"/>
        <v>107.68414521691457</v>
      </c>
    </row>
    <row r="148" spans="1:3" x14ac:dyDescent="0.25">
      <c r="A148" s="118">
        <v>43725</v>
      </c>
      <c r="B148">
        <v>4.0774999999999997</v>
      </c>
      <c r="C148" s="1">
        <f t="shared" si="2"/>
        <v>107.61304848559509</v>
      </c>
    </row>
    <row r="149" spans="1:3" x14ac:dyDescent="0.25">
      <c r="A149" s="118">
        <v>43726</v>
      </c>
      <c r="B149">
        <v>4.1109</v>
      </c>
      <c r="C149" s="1">
        <f t="shared" si="2"/>
        <v>108.42884119810469</v>
      </c>
    </row>
    <row r="150" spans="1:3" x14ac:dyDescent="0.25">
      <c r="A150" s="118">
        <v>43727</v>
      </c>
      <c r="B150">
        <v>4.1673</v>
      </c>
      <c r="C150" s="1">
        <f t="shared" si="2"/>
        <v>109.79147734322352</v>
      </c>
    </row>
    <row r="151" spans="1:3" x14ac:dyDescent="0.25">
      <c r="A151" s="118">
        <v>43728</v>
      </c>
      <c r="B151">
        <v>4.1470000000000002</v>
      </c>
      <c r="C151" s="1">
        <f t="shared" si="2"/>
        <v>109.30316106071633</v>
      </c>
    </row>
    <row r="152" spans="1:3" x14ac:dyDescent="0.25">
      <c r="A152" s="118">
        <v>43731</v>
      </c>
      <c r="B152">
        <v>4.1646000000000001</v>
      </c>
      <c r="C152" s="1">
        <f t="shared" si="2"/>
        <v>109.72666619343751</v>
      </c>
    </row>
    <row r="153" spans="1:3" x14ac:dyDescent="0.25">
      <c r="A153" s="118">
        <v>43732</v>
      </c>
      <c r="B153">
        <v>4.1654999999999998</v>
      </c>
      <c r="C153" s="1">
        <f t="shared" si="2"/>
        <v>109.74827457757458</v>
      </c>
    </row>
    <row r="154" spans="1:3" x14ac:dyDescent="0.25">
      <c r="A154" s="118">
        <v>43733</v>
      </c>
      <c r="B154">
        <v>4.1479999999999997</v>
      </c>
      <c r="C154" s="1">
        <f t="shared" si="2"/>
        <v>109.32727197101998</v>
      </c>
    </row>
    <row r="155" spans="1:3" x14ac:dyDescent="0.25">
      <c r="A155" s="118">
        <v>43734</v>
      </c>
      <c r="B155">
        <v>4.1691000000000003</v>
      </c>
      <c r="C155" s="1">
        <f t="shared" si="2"/>
        <v>109.8346614521428</v>
      </c>
    </row>
    <row r="156" spans="1:3" x14ac:dyDescent="0.25">
      <c r="A156" s="118">
        <v>43735</v>
      </c>
      <c r="B156">
        <v>4.1597</v>
      </c>
      <c r="C156" s="1">
        <f t="shared" si="2"/>
        <v>109.60893856310362</v>
      </c>
    </row>
    <row r="157" spans="1:3" x14ac:dyDescent="0.25">
      <c r="A157" s="118">
        <v>43738</v>
      </c>
      <c r="B157">
        <v>4.1562000000000001</v>
      </c>
      <c r="C157" s="1">
        <f t="shared" si="2"/>
        <v>109.52476246173963</v>
      </c>
    </row>
    <row r="158" spans="1:3" x14ac:dyDescent="0.25">
      <c r="A158" s="118">
        <v>43739</v>
      </c>
      <c r="B158">
        <v>4.1593999999999998</v>
      </c>
      <c r="C158" s="1">
        <f t="shared" si="2"/>
        <v>109.60172624446025</v>
      </c>
    </row>
    <row r="159" spans="1:3" x14ac:dyDescent="0.25">
      <c r="A159" s="118">
        <v>43740</v>
      </c>
      <c r="B159">
        <v>4.1296999999999997</v>
      </c>
      <c r="C159" s="1">
        <f t="shared" si="2"/>
        <v>108.88511944523225</v>
      </c>
    </row>
    <row r="160" spans="1:3" x14ac:dyDescent="0.25">
      <c r="A160" s="118">
        <v>43741</v>
      </c>
      <c r="B160">
        <v>4.0815000000000001</v>
      </c>
      <c r="C160" s="1">
        <f t="shared" si="2"/>
        <v>107.71109972521928</v>
      </c>
    </row>
    <row r="161" spans="1:3" x14ac:dyDescent="0.25">
      <c r="A161" s="118">
        <v>43742</v>
      </c>
      <c r="B161">
        <v>4.0560999999999998</v>
      </c>
      <c r="C161" s="1">
        <f t="shared" si="2"/>
        <v>107.08683501602228</v>
      </c>
    </row>
    <row r="162" spans="1:3" x14ac:dyDescent="0.25">
      <c r="A162" s="118">
        <v>43745</v>
      </c>
      <c r="B162">
        <v>4.1074000000000002</v>
      </c>
      <c r="C162" s="1">
        <f t="shared" si="2"/>
        <v>108.34366542667749</v>
      </c>
    </row>
    <row r="163" spans="1:3" x14ac:dyDescent="0.25">
      <c r="A163" s="118">
        <v>43746</v>
      </c>
      <c r="B163">
        <v>4.0952999999999999</v>
      </c>
      <c r="C163" s="1">
        <f t="shared" si="2"/>
        <v>108.04864040378237</v>
      </c>
    </row>
    <row r="164" spans="1:3" x14ac:dyDescent="0.25">
      <c r="A164" s="118">
        <v>43747</v>
      </c>
      <c r="B164">
        <v>4.1097999999999999</v>
      </c>
      <c r="C164" s="1">
        <f t="shared" si="2"/>
        <v>108.4020794866552</v>
      </c>
    </row>
    <row r="165" spans="1:3" x14ac:dyDescent="0.25">
      <c r="A165" s="118">
        <v>43748</v>
      </c>
      <c r="B165">
        <v>4.1082999999999998</v>
      </c>
      <c r="C165" s="1">
        <f t="shared" si="2"/>
        <v>108.36557469803842</v>
      </c>
    </row>
    <row r="166" spans="1:3" x14ac:dyDescent="0.25">
      <c r="A166" s="118">
        <v>43749</v>
      </c>
      <c r="B166">
        <v>4.1097999999999999</v>
      </c>
      <c r="C166" s="1">
        <f t="shared" si="2"/>
        <v>108.4020794866552</v>
      </c>
    </row>
    <row r="167" spans="1:3" x14ac:dyDescent="0.25">
      <c r="A167" s="118">
        <v>43752</v>
      </c>
      <c r="B167">
        <v>4.1262999999999996</v>
      </c>
      <c r="C167" s="1">
        <f t="shared" si="2"/>
        <v>108.80275509949074</v>
      </c>
    </row>
    <row r="168" spans="1:3" x14ac:dyDescent="0.25">
      <c r="A168" s="118">
        <v>43753</v>
      </c>
      <c r="B168">
        <v>4.1802999999999999</v>
      </c>
      <c r="C168" s="1">
        <f t="shared" si="2"/>
        <v>110.1029443639145</v>
      </c>
    </row>
    <row r="169" spans="1:3" x14ac:dyDescent="0.25">
      <c r="A169" s="118">
        <v>43754</v>
      </c>
      <c r="B169">
        <v>4.1543999999999999</v>
      </c>
      <c r="C169" s="1">
        <f t="shared" si="2"/>
        <v>109.48144428908913</v>
      </c>
    </row>
    <row r="170" spans="1:3" x14ac:dyDescent="0.25">
      <c r="A170" s="118">
        <v>43755</v>
      </c>
      <c r="B170">
        <v>4.1641000000000004</v>
      </c>
      <c r="C170" s="1">
        <f t="shared" si="2"/>
        <v>109.7146595177114</v>
      </c>
    </row>
    <row r="171" spans="1:3" x14ac:dyDescent="0.25">
      <c r="A171" s="118">
        <v>43756</v>
      </c>
      <c r="B171">
        <v>4.1127000000000002</v>
      </c>
      <c r="C171" s="1">
        <f t="shared" si="2"/>
        <v>108.47261764707463</v>
      </c>
    </row>
    <row r="172" spans="1:3" x14ac:dyDescent="0.25">
      <c r="A172" s="118">
        <v>43759</v>
      </c>
      <c r="B172">
        <v>4.1295999999999999</v>
      </c>
      <c r="C172" s="1">
        <f t="shared" si="2"/>
        <v>108.88269793251315</v>
      </c>
    </row>
    <row r="173" spans="1:3" x14ac:dyDescent="0.25">
      <c r="A173" s="118">
        <v>43760</v>
      </c>
      <c r="B173">
        <v>4.0830000000000002</v>
      </c>
      <c r="C173" s="1">
        <f t="shared" si="2"/>
        <v>107.74784416803578</v>
      </c>
    </row>
    <row r="174" spans="1:3" x14ac:dyDescent="0.25">
      <c r="A174" s="118">
        <v>43761</v>
      </c>
      <c r="B174">
        <v>4.0364000000000004</v>
      </c>
      <c r="C174" s="1">
        <f t="shared" si="2"/>
        <v>106.59996349511559</v>
      </c>
    </row>
    <row r="175" spans="1:3" x14ac:dyDescent="0.25">
      <c r="A175" s="118">
        <v>43762</v>
      </c>
      <c r="B175">
        <v>4.0429000000000004</v>
      </c>
      <c r="C175" s="1">
        <f t="shared" si="2"/>
        <v>106.76086855873247</v>
      </c>
    </row>
    <row r="176" spans="1:3" x14ac:dyDescent="0.25">
      <c r="A176" s="118">
        <v>43763</v>
      </c>
      <c r="B176">
        <v>4.0030999999999999</v>
      </c>
      <c r="C176" s="1">
        <f t="shared" si="2"/>
        <v>105.7715490305381</v>
      </c>
    </row>
    <row r="177" spans="1:7" x14ac:dyDescent="0.25">
      <c r="A177" s="118">
        <v>43766</v>
      </c>
      <c r="B177">
        <v>3.9925000000000002</v>
      </c>
      <c r="C177" s="1">
        <f t="shared" si="2"/>
        <v>105.50640304499495</v>
      </c>
    </row>
    <row r="178" spans="1:7" x14ac:dyDescent="0.25">
      <c r="A178" s="118">
        <v>43767</v>
      </c>
      <c r="B178">
        <v>3.9992000000000001</v>
      </c>
      <c r="C178" s="1">
        <f t="shared" si="2"/>
        <v>105.67407704601426</v>
      </c>
    </row>
    <row r="179" spans="1:7" x14ac:dyDescent="0.25">
      <c r="A179" s="118">
        <v>43768</v>
      </c>
      <c r="B179">
        <v>3.992</v>
      </c>
      <c r="C179" s="1">
        <f t="shared" si="2"/>
        <v>105.49387877921366</v>
      </c>
    </row>
    <row r="180" spans="1:7" x14ac:dyDescent="0.25">
      <c r="A180" s="118">
        <v>43769</v>
      </c>
      <c r="B180">
        <v>4.0183</v>
      </c>
      <c r="C180" s="1">
        <f t="shared" si="2"/>
        <v>106.15053569603894</v>
      </c>
    </row>
    <row r="181" spans="1:7" x14ac:dyDescent="0.25">
      <c r="A181" s="118">
        <v>43770</v>
      </c>
      <c r="B181">
        <v>3.9914000000000001</v>
      </c>
      <c r="C181" s="1">
        <f t="shared" si="2"/>
        <v>105.47884758946671</v>
      </c>
    </row>
    <row r="182" spans="1:7" x14ac:dyDescent="0.25">
      <c r="A182" s="118">
        <v>43773</v>
      </c>
      <c r="B182">
        <v>4.0172999999999996</v>
      </c>
      <c r="C182" s="1">
        <f t="shared" si="2"/>
        <v>106.12564645304121</v>
      </c>
    </row>
    <row r="183" spans="1:7" x14ac:dyDescent="0.25">
      <c r="A183" s="118">
        <v>43774</v>
      </c>
      <c r="B183">
        <v>3.9925999999999999</v>
      </c>
      <c r="C183" s="1">
        <f t="shared" si="2"/>
        <v>105.50890770993354</v>
      </c>
      <c r="E183" s="1"/>
      <c r="G183" s="1"/>
    </row>
    <row r="184" spans="1:7" x14ac:dyDescent="0.25">
      <c r="A184" s="118">
        <v>43775</v>
      </c>
      <c r="B184">
        <v>4.0747999999999998</v>
      </c>
      <c r="C184" s="1">
        <f t="shared" si="2"/>
        <v>107.54680950766934</v>
      </c>
    </row>
    <row r="185" spans="1:7" x14ac:dyDescent="0.25">
      <c r="A185" s="118">
        <v>43776</v>
      </c>
      <c r="B185">
        <v>4.101</v>
      </c>
      <c r="C185" s="1">
        <f t="shared" si="2"/>
        <v>108.18772757528413</v>
      </c>
    </row>
    <row r="186" spans="1:7" x14ac:dyDescent="0.25">
      <c r="A186" s="118">
        <v>43777</v>
      </c>
      <c r="B186">
        <v>4.1676000000000002</v>
      </c>
      <c r="C186" s="1">
        <f t="shared" si="2"/>
        <v>109.79867598988108</v>
      </c>
    </row>
    <row r="187" spans="1:7" x14ac:dyDescent="0.25">
      <c r="A187" s="118">
        <v>43780</v>
      </c>
      <c r="B187">
        <v>4.1478000000000002</v>
      </c>
      <c r="C187" s="1">
        <f t="shared" si="2"/>
        <v>109.32245025400564</v>
      </c>
    </row>
    <row r="188" spans="1:7" x14ac:dyDescent="0.25">
      <c r="A188" s="118">
        <v>43781</v>
      </c>
      <c r="B188">
        <v>4.1642000000000001</v>
      </c>
      <c r="C188" s="1">
        <f t="shared" si="2"/>
        <v>109.71706096818758</v>
      </c>
    </row>
    <row r="189" spans="1:7" x14ac:dyDescent="0.25">
      <c r="A189" s="118">
        <v>43782</v>
      </c>
      <c r="B189">
        <v>4.1768000000000001</v>
      </c>
      <c r="C189" s="1">
        <f t="shared" si="2"/>
        <v>110.01918324571247</v>
      </c>
    </row>
    <row r="190" spans="1:7" x14ac:dyDescent="0.25">
      <c r="A190" s="118">
        <v>43783</v>
      </c>
      <c r="B190">
        <v>4.1891999999999996</v>
      </c>
      <c r="C190" s="1">
        <f t="shared" si="2"/>
        <v>110.31562142597726</v>
      </c>
    </row>
    <row r="191" spans="1:7" x14ac:dyDescent="0.25">
      <c r="A191" s="118">
        <v>43784</v>
      </c>
      <c r="B191">
        <v>4.1891999999999996</v>
      </c>
      <c r="C191" s="1">
        <f t="shared" si="2"/>
        <v>110.31562142597726</v>
      </c>
    </row>
    <row r="192" spans="1:7" x14ac:dyDescent="0.25">
      <c r="A192" s="118">
        <v>43787</v>
      </c>
      <c r="B192">
        <v>4.2087000000000003</v>
      </c>
      <c r="C192" s="1">
        <f t="shared" si="2"/>
        <v>110.78002407536184</v>
      </c>
    </row>
    <row r="193" spans="1:3" x14ac:dyDescent="0.25">
      <c r="A193" s="118">
        <v>43788</v>
      </c>
      <c r="B193">
        <v>4.1993999999999998</v>
      </c>
      <c r="C193" s="1">
        <f t="shared" si="2"/>
        <v>110.55880872843308</v>
      </c>
    </row>
    <row r="194" spans="1:3" x14ac:dyDescent="0.25">
      <c r="A194" s="118">
        <v>43789</v>
      </c>
      <c r="B194">
        <v>4.2031999999999998</v>
      </c>
      <c r="C194" s="1">
        <f t="shared" si="2"/>
        <v>110.64925692920572</v>
      </c>
    </row>
    <row r="195" spans="1:3" x14ac:dyDescent="0.25">
      <c r="A195" s="118">
        <v>43790</v>
      </c>
      <c r="B195">
        <v>4.1950000000000003</v>
      </c>
      <c r="C195" s="1">
        <f t="shared" si="2"/>
        <v>110.45397692620885</v>
      </c>
    </row>
    <row r="196" spans="1:3" x14ac:dyDescent="0.25">
      <c r="A196" s="118">
        <v>43791</v>
      </c>
      <c r="B196">
        <v>4.1959999999999997</v>
      </c>
      <c r="C196" s="1">
        <f t="shared" si="2"/>
        <v>110.47781198769697</v>
      </c>
    </row>
    <row r="197" spans="1:3" x14ac:dyDescent="0.25">
      <c r="A197" s="118">
        <v>43794</v>
      </c>
      <c r="B197">
        <v>4.2275999999999998</v>
      </c>
      <c r="C197" s="1">
        <f t="shared" si="2"/>
        <v>111.22808854959742</v>
      </c>
    </row>
    <row r="198" spans="1:3" x14ac:dyDescent="0.25">
      <c r="A198" s="118">
        <v>43795</v>
      </c>
      <c r="B198">
        <v>4.2385999999999999</v>
      </c>
      <c r="C198" s="1">
        <f t="shared" si="2"/>
        <v>111.48794553832556</v>
      </c>
    </row>
    <row r="199" spans="1:3" x14ac:dyDescent="0.25">
      <c r="A199" s="118">
        <v>43796</v>
      </c>
      <c r="B199">
        <v>4.2591999999999999</v>
      </c>
      <c r="C199" s="1">
        <f t="shared" si="2"/>
        <v>111.97277785615744</v>
      </c>
    </row>
    <row r="200" spans="1:3" x14ac:dyDescent="0.25">
      <c r="A200" s="118">
        <v>43797</v>
      </c>
      <c r="B200">
        <v>4.2119</v>
      </c>
      <c r="C200" s="1">
        <f t="shared" si="2"/>
        <v>110.85602816424013</v>
      </c>
    </row>
    <row r="201" spans="1:3" x14ac:dyDescent="0.25">
      <c r="A201" s="118">
        <v>43798</v>
      </c>
      <c r="B201">
        <v>4.2371999999999996</v>
      </c>
      <c r="C201" s="1">
        <f t="shared" si="2"/>
        <v>111.45491030831228</v>
      </c>
    </row>
    <row r="202" spans="1:3" x14ac:dyDescent="0.25">
      <c r="A202" s="118">
        <v>43801</v>
      </c>
      <c r="B202">
        <v>4.2168999999999999</v>
      </c>
      <c r="C202" s="1">
        <f t="shared" ref="C202:C217" si="3">C201+(LN(B202)-LN(B201))*100</f>
        <v>110.97466902857397</v>
      </c>
    </row>
    <row r="203" spans="1:3" x14ac:dyDescent="0.25">
      <c r="A203" s="118">
        <v>43802</v>
      </c>
      <c r="B203">
        <v>4.2049000000000003</v>
      </c>
      <c r="C203" s="1">
        <f t="shared" si="3"/>
        <v>110.6896941272211</v>
      </c>
    </row>
    <row r="204" spans="1:3" x14ac:dyDescent="0.25">
      <c r="A204" s="118">
        <v>43803</v>
      </c>
      <c r="B204">
        <v>4.2069000000000001</v>
      </c>
      <c r="C204" s="1">
        <f t="shared" si="3"/>
        <v>110.73724637614967</v>
      </c>
    </row>
    <row r="205" spans="1:3" x14ac:dyDescent="0.25">
      <c r="A205" s="118">
        <v>43804</v>
      </c>
      <c r="B205">
        <v>4.1872999999999996</v>
      </c>
      <c r="C205" s="1">
        <f t="shared" si="3"/>
        <v>110.27025641594717</v>
      </c>
    </row>
    <row r="206" spans="1:3" x14ac:dyDescent="0.25">
      <c r="A206" s="118">
        <v>43805</v>
      </c>
      <c r="B206">
        <v>4.1394000000000002</v>
      </c>
      <c r="C206" s="1">
        <f t="shared" si="3"/>
        <v>109.11972791409001</v>
      </c>
    </row>
    <row r="207" spans="1:3" x14ac:dyDescent="0.25">
      <c r="A207" s="118">
        <v>43808</v>
      </c>
      <c r="B207">
        <v>4.1398999999999999</v>
      </c>
      <c r="C207" s="1">
        <f t="shared" si="3"/>
        <v>109.13180622990431</v>
      </c>
    </row>
    <row r="208" spans="1:3" x14ac:dyDescent="0.25">
      <c r="A208" s="118">
        <v>43809</v>
      </c>
      <c r="B208">
        <v>4.1455000000000002</v>
      </c>
      <c r="C208" s="1">
        <f t="shared" si="3"/>
        <v>109.26698379170553</v>
      </c>
    </row>
    <row r="209" spans="1:3" x14ac:dyDescent="0.25">
      <c r="A209" s="118">
        <v>43810</v>
      </c>
      <c r="B209">
        <v>4.1178999999999997</v>
      </c>
      <c r="C209" s="1">
        <f t="shared" si="3"/>
        <v>108.59897540208328</v>
      </c>
    </row>
    <row r="210" spans="1:3" x14ac:dyDescent="0.25">
      <c r="A210" s="118">
        <v>43811</v>
      </c>
      <c r="B210">
        <v>4.0910000000000002</v>
      </c>
      <c r="C210" s="1">
        <f t="shared" si="3"/>
        <v>107.94358682901805</v>
      </c>
    </row>
    <row r="211" spans="1:3" x14ac:dyDescent="0.25">
      <c r="A211" s="118">
        <v>43812</v>
      </c>
      <c r="B211">
        <v>4.1075999999999997</v>
      </c>
      <c r="C211" s="1">
        <f t="shared" si="3"/>
        <v>108.34853456849217</v>
      </c>
    </row>
    <row r="212" spans="1:3" x14ac:dyDescent="0.25">
      <c r="A212" s="118">
        <v>43815</v>
      </c>
      <c r="B212">
        <v>4.0580999999999996</v>
      </c>
      <c r="C212" s="1">
        <f t="shared" si="3"/>
        <v>107.13613131240396</v>
      </c>
    </row>
    <row r="213" spans="1:3" x14ac:dyDescent="0.25">
      <c r="A213" s="118">
        <v>43816</v>
      </c>
      <c r="B213">
        <v>4.0720999999999998</v>
      </c>
      <c r="C213" s="1">
        <f t="shared" si="3"/>
        <v>107.48052662463768</v>
      </c>
    </row>
    <row r="214" spans="1:3" x14ac:dyDescent="0.25">
      <c r="A214" s="118">
        <v>43817</v>
      </c>
      <c r="B214">
        <v>4.0674000000000001</v>
      </c>
      <c r="C214" s="1">
        <f t="shared" si="3"/>
        <v>107.36504040257569</v>
      </c>
    </row>
    <row r="215" spans="1:3" x14ac:dyDescent="0.25">
      <c r="A215" s="118">
        <v>43818</v>
      </c>
      <c r="B215">
        <v>4.0654000000000003</v>
      </c>
      <c r="C215" s="1">
        <f t="shared" si="3"/>
        <v>107.31585684856435</v>
      </c>
    </row>
    <row r="216" spans="1:3" x14ac:dyDescent="0.25">
      <c r="A216" s="118">
        <v>43819</v>
      </c>
      <c r="B216">
        <v>4.0978000000000003</v>
      </c>
      <c r="C216" s="1">
        <f t="shared" si="3"/>
        <v>108.10966736738807</v>
      </c>
    </row>
    <row r="217" spans="1:3" x14ac:dyDescent="0.25">
      <c r="A217" s="118">
        <v>43822</v>
      </c>
      <c r="B217">
        <v>4.0785</v>
      </c>
      <c r="C217" s="1">
        <f t="shared" si="3"/>
        <v>107.6375703101417</v>
      </c>
    </row>
    <row r="218" spans="1:3" x14ac:dyDescent="0.25">
      <c r="A218" s="118">
        <v>43823</v>
      </c>
      <c r="B218">
        <v>4.0907</v>
      </c>
    </row>
    <row r="219" spans="1:3" x14ac:dyDescent="0.25">
      <c r="A219" s="118">
        <v>43824</v>
      </c>
      <c r="B219">
        <v>4.0907</v>
      </c>
    </row>
    <row r="220" spans="1:3" x14ac:dyDescent="0.25">
      <c r="A220" s="118">
        <v>43825</v>
      </c>
      <c r="B220">
        <v>4.0537999999999998</v>
      </c>
    </row>
    <row r="221" spans="1:3" x14ac:dyDescent="0.25">
      <c r="A221" s="118">
        <v>43826</v>
      </c>
      <c r="B221">
        <v>4.0468999999999999</v>
      </c>
    </row>
    <row r="222" spans="1:3" x14ac:dyDescent="0.25">
      <c r="A222" s="118">
        <v>43829</v>
      </c>
      <c r="B222">
        <v>4.0227000000000004</v>
      </c>
    </row>
    <row r="223" spans="1:3" x14ac:dyDescent="0.25">
      <c r="A223" s="118">
        <v>43830</v>
      </c>
      <c r="B223">
        <v>4.0304000000000002</v>
      </c>
    </row>
    <row r="224" spans="1:3" x14ac:dyDescent="0.25">
      <c r="A224" s="118">
        <v>43831</v>
      </c>
      <c r="B224">
        <v>4.0304000000000002</v>
      </c>
    </row>
    <row r="225" spans="1:2" x14ac:dyDescent="0.25">
      <c r="A225" s="118">
        <v>43832</v>
      </c>
      <c r="B225">
        <v>4.024</v>
      </c>
    </row>
    <row r="226" spans="1:2" x14ac:dyDescent="0.25">
      <c r="A226" s="118">
        <v>43833</v>
      </c>
      <c r="B226">
        <v>4.0587999999999997</v>
      </c>
    </row>
    <row r="227" spans="1:2" x14ac:dyDescent="0.25">
      <c r="A227" s="118">
        <v>43836</v>
      </c>
      <c r="B227">
        <v>4.0644</v>
      </c>
    </row>
    <row r="228" spans="1:2" x14ac:dyDescent="0.25">
      <c r="A228" s="118">
        <v>43837</v>
      </c>
      <c r="B228">
        <v>4.0658000000000003</v>
      </c>
    </row>
    <row r="229" spans="1:2" x14ac:dyDescent="0.25">
      <c r="A229" s="118">
        <v>43838</v>
      </c>
      <c r="B229">
        <v>4.0648999999999997</v>
      </c>
    </row>
    <row r="230" spans="1:2" x14ac:dyDescent="0.25">
      <c r="A230" s="118">
        <v>43839</v>
      </c>
      <c r="B230">
        <v>4.0898000000000003</v>
      </c>
    </row>
    <row r="231" spans="1:2" x14ac:dyDescent="0.25">
      <c r="A231" s="118">
        <v>43840</v>
      </c>
      <c r="B231">
        <v>4.0980999999999996</v>
      </c>
    </row>
    <row r="232" spans="1:2" x14ac:dyDescent="0.25">
      <c r="A232" s="118">
        <v>43843</v>
      </c>
      <c r="B232">
        <v>4.1425000000000001</v>
      </c>
    </row>
    <row r="233" spans="1:2" x14ac:dyDescent="0.25">
      <c r="A233" s="118">
        <v>43844</v>
      </c>
      <c r="B233">
        <v>4.1318999999999999</v>
      </c>
    </row>
    <row r="234" spans="1:2" x14ac:dyDescent="0.25">
      <c r="A234" s="118">
        <v>43845</v>
      </c>
      <c r="B234">
        <v>4.1830999999999996</v>
      </c>
    </row>
    <row r="235" spans="1:2" x14ac:dyDescent="0.25">
      <c r="A235" s="118">
        <v>43846</v>
      </c>
      <c r="B235">
        <v>4.1839000000000004</v>
      </c>
    </row>
    <row r="236" spans="1:2" x14ac:dyDescent="0.25">
      <c r="A236" s="118">
        <v>43847</v>
      </c>
      <c r="B236">
        <v>4.1616</v>
      </c>
    </row>
    <row r="237" spans="1:2" x14ac:dyDescent="0.25">
      <c r="A237" s="118">
        <v>43850</v>
      </c>
      <c r="B237">
        <v>4.1872999999999996</v>
      </c>
    </row>
    <row r="238" spans="1:2" x14ac:dyDescent="0.25">
      <c r="A238" s="118">
        <v>43851</v>
      </c>
      <c r="B238">
        <v>4.2135999999999996</v>
      </c>
    </row>
    <row r="239" spans="1:2" x14ac:dyDescent="0.25">
      <c r="A239" s="118">
        <v>43852</v>
      </c>
      <c r="B239">
        <v>4.1805000000000003</v>
      </c>
    </row>
    <row r="240" spans="1:2" x14ac:dyDescent="0.25">
      <c r="A240" s="118">
        <v>43853</v>
      </c>
      <c r="B240">
        <v>4.17</v>
      </c>
    </row>
    <row r="241" spans="1:2" x14ac:dyDescent="0.25">
      <c r="A241" s="118">
        <v>43854</v>
      </c>
      <c r="B241">
        <v>4.1825999999999999</v>
      </c>
    </row>
    <row r="242" spans="1:2" x14ac:dyDescent="0.25">
      <c r="A242" s="118">
        <v>43857</v>
      </c>
      <c r="B242">
        <v>4.2107999999999999</v>
      </c>
    </row>
    <row r="243" spans="1:2" x14ac:dyDescent="0.25">
      <c r="A243" s="118">
        <v>43858</v>
      </c>
      <c r="B243">
        <v>4.1904000000000003</v>
      </c>
    </row>
    <row r="244" spans="1:2" x14ac:dyDescent="0.25">
      <c r="A244" s="118">
        <v>43859</v>
      </c>
      <c r="B244">
        <v>4.2249999999999996</v>
      </c>
    </row>
    <row r="245" spans="1:2" x14ac:dyDescent="0.25">
      <c r="A245" s="118">
        <v>43860</v>
      </c>
      <c r="B245">
        <v>4.2472000000000003</v>
      </c>
    </row>
    <row r="246" spans="1:2" x14ac:dyDescent="0.25">
      <c r="A246" s="118">
        <v>43861</v>
      </c>
      <c r="B246">
        <v>4.2828999999999997</v>
      </c>
    </row>
    <row r="247" spans="1:2" x14ac:dyDescent="0.25">
      <c r="A247" s="118">
        <v>43864</v>
      </c>
      <c r="B247">
        <v>4.2469000000000001</v>
      </c>
    </row>
    <row r="248" spans="1:2" x14ac:dyDescent="0.25">
      <c r="A248" s="118">
        <v>43865</v>
      </c>
      <c r="B248">
        <v>4.2545999999999999</v>
      </c>
    </row>
    <row r="249" spans="1:2" x14ac:dyDescent="0.25">
      <c r="A249" s="118">
        <v>43866</v>
      </c>
      <c r="B249">
        <v>4.2412000000000001</v>
      </c>
    </row>
    <row r="250" spans="1:2" x14ac:dyDescent="0.25">
      <c r="A250" s="118">
        <v>43867</v>
      </c>
      <c r="B250">
        <v>4.2824999999999998</v>
      </c>
    </row>
    <row r="251" spans="1:2" x14ac:dyDescent="0.25">
      <c r="A251" s="118">
        <v>43868</v>
      </c>
      <c r="B251">
        <v>4.3174999999999999</v>
      </c>
    </row>
    <row r="252" spans="1:2" x14ac:dyDescent="0.25">
      <c r="A252" s="118">
        <v>43871</v>
      </c>
      <c r="B252">
        <v>4.3254999999999999</v>
      </c>
    </row>
    <row r="253" spans="1:2" x14ac:dyDescent="0.25">
      <c r="A253" s="118">
        <v>43872</v>
      </c>
      <c r="B253">
        <v>4.3301999999999996</v>
      </c>
    </row>
    <row r="254" spans="1:2" x14ac:dyDescent="0.25">
      <c r="A254" s="118">
        <v>43873</v>
      </c>
      <c r="B254">
        <v>4.3529</v>
      </c>
    </row>
    <row r="255" spans="1:2" x14ac:dyDescent="0.25">
      <c r="A255" s="118">
        <v>43874</v>
      </c>
      <c r="B255">
        <v>4.3536999999999999</v>
      </c>
    </row>
    <row r="256" spans="1:2" x14ac:dyDescent="0.25">
      <c r="A256" s="118">
        <v>43875</v>
      </c>
      <c r="B256">
        <v>4.2915000000000001</v>
      </c>
    </row>
    <row r="257" spans="1:2" x14ac:dyDescent="0.25">
      <c r="A257" s="118">
        <v>43878</v>
      </c>
      <c r="B257">
        <v>4.3277000000000001</v>
      </c>
    </row>
    <row r="258" spans="1:2" x14ac:dyDescent="0.25">
      <c r="A258" s="118">
        <v>43879</v>
      </c>
      <c r="B258">
        <v>4.3621999999999996</v>
      </c>
    </row>
    <row r="259" spans="1:2" x14ac:dyDescent="0.25">
      <c r="A259" s="118">
        <v>43880</v>
      </c>
      <c r="B259">
        <v>4.3639000000000001</v>
      </c>
    </row>
    <row r="260" spans="1:2" x14ac:dyDescent="0.25">
      <c r="A260" s="118">
        <v>43881</v>
      </c>
      <c r="B260">
        <v>4.3903999999999996</v>
      </c>
    </row>
    <row r="261" spans="1:2" x14ac:dyDescent="0.25">
      <c r="A261" s="118">
        <v>43882</v>
      </c>
      <c r="B261">
        <v>4.3884999999999996</v>
      </c>
    </row>
    <row r="262" spans="1:2" x14ac:dyDescent="0.25">
      <c r="A262" s="118">
        <v>43885</v>
      </c>
      <c r="B262">
        <v>4.3884999999999996</v>
      </c>
    </row>
    <row r="263" spans="1:2" x14ac:dyDescent="0.25">
      <c r="A263" s="118">
        <v>43886</v>
      </c>
      <c r="B263">
        <v>4.3884999999999996</v>
      </c>
    </row>
    <row r="264" spans="1:2" x14ac:dyDescent="0.25">
      <c r="A264" s="118">
        <v>43887</v>
      </c>
      <c r="B264">
        <v>4.4496000000000002</v>
      </c>
    </row>
    <row r="265" spans="1:2" x14ac:dyDescent="0.25">
      <c r="A265" s="118">
        <v>43888</v>
      </c>
      <c r="B265">
        <v>4.4911000000000003</v>
      </c>
    </row>
    <row r="266" spans="1:2" x14ac:dyDescent="0.25">
      <c r="A266" s="118">
        <v>43889</v>
      </c>
      <c r="B266">
        <v>4.4719999999999995</v>
      </c>
    </row>
    <row r="267" spans="1:2" x14ac:dyDescent="0.25">
      <c r="A267" s="118">
        <v>43892</v>
      </c>
      <c r="B267">
        <v>4.4744000000000002</v>
      </c>
    </row>
    <row r="268" spans="1:2" x14ac:dyDescent="0.25">
      <c r="A268" s="118">
        <v>43893</v>
      </c>
      <c r="B268">
        <v>4.5077999999999996</v>
      </c>
    </row>
    <row r="269" spans="1:2" x14ac:dyDescent="0.25">
      <c r="A269" s="118">
        <v>43894</v>
      </c>
      <c r="B269">
        <v>4.5792999999999999</v>
      </c>
    </row>
    <row r="270" spans="1:2" x14ac:dyDescent="0.25">
      <c r="A270" s="118">
        <v>43895</v>
      </c>
      <c r="B270">
        <v>4.6166999999999998</v>
      </c>
    </row>
    <row r="271" spans="1:2" x14ac:dyDescent="0.25">
      <c r="A271" s="118">
        <v>43896</v>
      </c>
      <c r="B271">
        <v>4.6273999999999997</v>
      </c>
    </row>
    <row r="272" spans="1:2" x14ac:dyDescent="0.25">
      <c r="A272" s="118">
        <v>43899</v>
      </c>
      <c r="B272">
        <v>4.7219999999999995</v>
      </c>
    </row>
    <row r="273" spans="1:2" x14ac:dyDescent="0.25">
      <c r="A273" s="118">
        <v>43900</v>
      </c>
      <c r="B273">
        <v>4.6428000000000003</v>
      </c>
    </row>
    <row r="274" spans="1:2" x14ac:dyDescent="0.25">
      <c r="A274" s="118">
        <v>43901</v>
      </c>
      <c r="B274">
        <v>4.8151999999999999</v>
      </c>
    </row>
    <row r="275" spans="1:2" x14ac:dyDescent="0.25">
      <c r="A275" s="118">
        <v>43902</v>
      </c>
      <c r="B275">
        <v>4.7954999999999997</v>
      </c>
    </row>
    <row r="276" spans="1:2" x14ac:dyDescent="0.25">
      <c r="A276" s="118">
        <v>43903</v>
      </c>
      <c r="B276">
        <v>4.8345000000000002</v>
      </c>
    </row>
    <row r="277" spans="1:2" x14ac:dyDescent="0.25">
      <c r="A277" s="118">
        <v>43906</v>
      </c>
      <c r="B277">
        <v>5.0004</v>
      </c>
    </row>
    <row r="278" spans="1:2" x14ac:dyDescent="0.25">
      <c r="A278" s="118">
        <v>43907</v>
      </c>
      <c r="B278">
        <v>5.0091999999999999</v>
      </c>
    </row>
    <row r="279" spans="1:2" x14ac:dyDescent="0.25">
      <c r="A279" s="118">
        <v>43908</v>
      </c>
      <c r="B279">
        <v>5.1089000000000002</v>
      </c>
    </row>
    <row r="280" spans="1:2" x14ac:dyDescent="0.25">
      <c r="A280" s="118">
        <v>43909</v>
      </c>
      <c r="B280">
        <v>5.0960999999999999</v>
      </c>
    </row>
    <row r="281" spans="1:2" x14ac:dyDescent="0.25">
      <c r="A281" s="118">
        <v>43910</v>
      </c>
      <c r="B281">
        <v>5.0640000000000001</v>
      </c>
    </row>
    <row r="282" spans="1:2" x14ac:dyDescent="0.25">
      <c r="A282" s="118">
        <v>43913</v>
      </c>
      <c r="B282">
        <v>5.1459999999999999</v>
      </c>
    </row>
    <row r="283" spans="1:2" x14ac:dyDescent="0.25">
      <c r="A283" s="118">
        <v>43914</v>
      </c>
      <c r="B283">
        <v>5.0972</v>
      </c>
    </row>
    <row r="284" spans="1:2" x14ac:dyDescent="0.25">
      <c r="A284" s="118">
        <v>43915</v>
      </c>
      <c r="B284">
        <v>5.0362999999999998</v>
      </c>
    </row>
    <row r="285" spans="1:2" x14ac:dyDescent="0.25">
      <c r="A285" s="118">
        <v>43916</v>
      </c>
      <c r="B285">
        <v>5.0233999999999996</v>
      </c>
    </row>
    <row r="286" spans="1:2" x14ac:dyDescent="0.25">
      <c r="A286" s="118">
        <v>43917</v>
      </c>
      <c r="B286">
        <v>5.1002999999999998</v>
      </c>
    </row>
    <row r="287" spans="1:2" x14ac:dyDescent="0.25">
      <c r="A287" s="118">
        <v>43920</v>
      </c>
      <c r="B287">
        <v>5.1936999999999998</v>
      </c>
    </row>
    <row r="288" spans="1:2" x14ac:dyDescent="0.25">
      <c r="A288" s="118">
        <v>43921</v>
      </c>
      <c r="B288">
        <v>5.2058999999999997</v>
      </c>
    </row>
    <row r="289" spans="1:2" x14ac:dyDescent="0.25">
      <c r="A289" s="118">
        <v>43922</v>
      </c>
      <c r="B289">
        <v>5.25</v>
      </c>
    </row>
    <row r="290" spans="1:2" x14ac:dyDescent="0.25">
      <c r="A290" s="118">
        <v>43923</v>
      </c>
      <c r="B290">
        <v>5.2539999999999996</v>
      </c>
    </row>
    <row r="291" spans="1:2" x14ac:dyDescent="0.25">
      <c r="A291" s="118">
        <v>43924</v>
      </c>
      <c r="B291">
        <v>5.3518999999999997</v>
      </c>
    </row>
    <row r="292" spans="1:2" x14ac:dyDescent="0.25">
      <c r="A292" s="118">
        <v>43927</v>
      </c>
      <c r="B292">
        <v>5.2821999999999996</v>
      </c>
    </row>
    <row r="293" spans="1:2" x14ac:dyDescent="0.25">
      <c r="A293" s="118">
        <v>43928</v>
      </c>
      <c r="B293">
        <v>5.2237</v>
      </c>
    </row>
    <row r="294" spans="1:2" x14ac:dyDescent="0.25">
      <c r="A294" s="118">
        <v>43929</v>
      </c>
      <c r="B294">
        <v>5.1219000000000001</v>
      </c>
    </row>
    <row r="295" spans="1:2" x14ac:dyDescent="0.25">
      <c r="A295" s="118">
        <v>43930</v>
      </c>
      <c r="B295">
        <v>5.1082000000000001</v>
      </c>
    </row>
    <row r="296" spans="1:2" x14ac:dyDescent="0.25">
      <c r="A296" s="118">
        <v>43931</v>
      </c>
      <c r="B296">
        <v>5.1082000000000001</v>
      </c>
    </row>
    <row r="297" spans="1:2" x14ac:dyDescent="0.25">
      <c r="A297" s="118">
        <v>43934</v>
      </c>
      <c r="B297">
        <v>5.2012</v>
      </c>
    </row>
    <row r="298" spans="1:2" x14ac:dyDescent="0.25">
      <c r="A298" s="118">
        <v>43935</v>
      </c>
      <c r="B298">
        <v>5.1635</v>
      </c>
    </row>
    <row r="299" spans="1:2" x14ac:dyDescent="0.25">
      <c r="A299" s="118">
        <v>43936</v>
      </c>
      <c r="B299">
        <v>5.2379999999999995</v>
      </c>
    </row>
    <row r="300" spans="1:2" x14ac:dyDescent="0.25">
      <c r="A300" s="118">
        <v>43937</v>
      </c>
      <c r="B300">
        <v>5.2342000000000004</v>
      </c>
    </row>
    <row r="301" spans="1:2" x14ac:dyDescent="0.25">
      <c r="A301" s="118">
        <v>43938</v>
      </c>
      <c r="B301">
        <v>5.2348999999999997</v>
      </c>
    </row>
    <row r="302" spans="1:2" x14ac:dyDescent="0.25">
      <c r="A302" s="118">
        <v>43941</v>
      </c>
      <c r="B302">
        <v>5.3170000000000002</v>
      </c>
    </row>
    <row r="303" spans="1:2" x14ac:dyDescent="0.25">
      <c r="A303" s="118">
        <v>43942</v>
      </c>
      <c r="B303">
        <v>5.3170000000000002</v>
      </c>
    </row>
    <row r="304" spans="1:2" x14ac:dyDescent="0.25">
      <c r="A304" s="118">
        <v>43943</v>
      </c>
      <c r="B304">
        <v>5.4579000000000004</v>
      </c>
    </row>
    <row r="305" spans="1:2" x14ac:dyDescent="0.25">
      <c r="A305" s="118">
        <v>43944</v>
      </c>
      <c r="B305">
        <v>5.5358000000000001</v>
      </c>
    </row>
    <row r="306" spans="1:2" x14ac:dyDescent="0.25">
      <c r="A306" s="118">
        <v>43945</v>
      </c>
      <c r="B306">
        <v>5.5822000000000003</v>
      </c>
    </row>
    <row r="307" spans="1:2" x14ac:dyDescent="0.25">
      <c r="A307" s="118">
        <v>43948</v>
      </c>
      <c r="B307">
        <v>5.6509</v>
      </c>
    </row>
    <row r="308" spans="1:2" x14ac:dyDescent="0.25">
      <c r="A308" s="118">
        <v>43949</v>
      </c>
      <c r="B308">
        <v>5.5004</v>
      </c>
    </row>
    <row r="309" spans="1:2" x14ac:dyDescent="0.25">
      <c r="A309" s="118">
        <v>43950</v>
      </c>
      <c r="B309">
        <v>5.3365</v>
      </c>
    </row>
    <row r="310" spans="1:2" x14ac:dyDescent="0.25">
      <c r="A310" s="118">
        <v>43951</v>
      </c>
      <c r="B310">
        <v>5.4866000000000001</v>
      </c>
    </row>
    <row r="311" spans="1:2" x14ac:dyDescent="0.25">
      <c r="A311" s="118">
        <v>43952</v>
      </c>
      <c r="B311">
        <v>5.4866000000000001</v>
      </c>
    </row>
    <row r="312" spans="1:2" x14ac:dyDescent="0.25">
      <c r="A312" s="118">
        <v>43955</v>
      </c>
      <c r="B312">
        <v>5.5441000000000003</v>
      </c>
    </row>
    <row r="313" spans="1:2" x14ac:dyDescent="0.25">
      <c r="A313" s="118">
        <v>43956</v>
      </c>
      <c r="B313">
        <v>5.5788000000000002</v>
      </c>
    </row>
    <row r="314" spans="1:2" x14ac:dyDescent="0.25">
      <c r="A314" s="118">
        <v>43957</v>
      </c>
      <c r="B314">
        <v>5.7179000000000002</v>
      </c>
    </row>
    <row r="315" spans="1:2" x14ac:dyDescent="0.25">
      <c r="A315" s="118">
        <v>43958</v>
      </c>
      <c r="B315">
        <v>5.8361000000000001</v>
      </c>
    </row>
    <row r="316" spans="1:2" x14ac:dyDescent="0.25">
      <c r="A316" s="118">
        <v>43959</v>
      </c>
      <c r="B316">
        <v>5.7347000000000001</v>
      </c>
    </row>
    <row r="317" spans="1:2" x14ac:dyDescent="0.25">
      <c r="A317" s="118">
        <v>43962</v>
      </c>
      <c r="B317">
        <v>5.8189000000000002</v>
      </c>
    </row>
    <row r="318" spans="1:2" x14ac:dyDescent="0.25">
      <c r="A318" s="118">
        <v>43963</v>
      </c>
      <c r="B318">
        <v>5.8863000000000003</v>
      </c>
    </row>
    <row r="319" spans="1:2" x14ac:dyDescent="0.25">
      <c r="A319" s="118">
        <v>43964</v>
      </c>
      <c r="B319">
        <v>5.8870000000000005</v>
      </c>
    </row>
    <row r="320" spans="1:2" x14ac:dyDescent="0.25">
      <c r="A320" s="118">
        <v>43965</v>
      </c>
      <c r="B320">
        <v>5.8123000000000005</v>
      </c>
    </row>
    <row r="321" spans="1:2" x14ac:dyDescent="0.25">
      <c r="A321" s="118">
        <v>43966</v>
      </c>
      <c r="B321">
        <v>5.8562000000000003</v>
      </c>
    </row>
    <row r="322" spans="1:2" x14ac:dyDescent="0.25">
      <c r="A322" s="118">
        <v>43969</v>
      </c>
      <c r="B322">
        <v>5.7161999999999997</v>
      </c>
    </row>
    <row r="323" spans="1:2" x14ac:dyDescent="0.25">
      <c r="A323" s="118">
        <v>43970</v>
      </c>
      <c r="B323">
        <v>5.7572999999999999</v>
      </c>
    </row>
    <row r="324" spans="1:2" x14ac:dyDescent="0.25">
      <c r="A324" s="118">
        <v>43971</v>
      </c>
      <c r="B324">
        <v>5.6932999999999998</v>
      </c>
    </row>
    <row r="325" spans="1:2" x14ac:dyDescent="0.25">
      <c r="A325" s="118">
        <v>43972</v>
      </c>
      <c r="B325">
        <v>5.5536000000000003</v>
      </c>
    </row>
    <row r="326" spans="1:2" x14ac:dyDescent="0.25">
      <c r="A326" s="118">
        <v>43973</v>
      </c>
      <c r="B326">
        <v>5.5320999999999998</v>
      </c>
    </row>
    <row r="327" spans="1:2" x14ac:dyDescent="0.25">
      <c r="A327" s="118">
        <v>43976</v>
      </c>
      <c r="B327">
        <v>5.4451999999999998</v>
      </c>
    </row>
    <row r="328" spans="1:2" x14ac:dyDescent="0.25">
      <c r="A328" s="118">
        <v>43977</v>
      </c>
      <c r="B328">
        <v>5.3502000000000001</v>
      </c>
    </row>
    <row r="329" spans="1:2" x14ac:dyDescent="0.25">
      <c r="A329" s="118">
        <v>43978</v>
      </c>
      <c r="B329">
        <v>5.2728000000000002</v>
      </c>
    </row>
    <row r="330" spans="1:2" x14ac:dyDescent="0.25">
      <c r="A330" s="118">
        <v>43979</v>
      </c>
      <c r="B330">
        <v>5.4089999999999998</v>
      </c>
    </row>
    <row r="331" spans="1:2" x14ac:dyDescent="0.25">
      <c r="A331" s="118">
        <v>43980</v>
      </c>
      <c r="B331">
        <v>5.3362999999999996</v>
      </c>
    </row>
    <row r="332" spans="1:2" x14ac:dyDescent="0.25">
      <c r="A332" s="118">
        <v>43983</v>
      </c>
      <c r="B332">
        <v>5.3662999999999998</v>
      </c>
    </row>
    <row r="333" spans="1:2" x14ac:dyDescent="0.25">
      <c r="A333" s="118">
        <v>43984</v>
      </c>
      <c r="B333">
        <v>5.2026000000000003</v>
      </c>
    </row>
    <row r="334" spans="1:2" x14ac:dyDescent="0.25">
      <c r="A334" s="118">
        <v>43985</v>
      </c>
      <c r="B334">
        <v>5.0650000000000004</v>
      </c>
    </row>
    <row r="335" spans="1:2" x14ac:dyDescent="0.25">
      <c r="A335" s="118">
        <v>43986</v>
      </c>
      <c r="B335">
        <v>5.1181000000000001</v>
      </c>
    </row>
    <row r="336" spans="1:2" x14ac:dyDescent="0.25">
      <c r="A336" s="118">
        <v>43987</v>
      </c>
      <c r="B336">
        <v>4.9619</v>
      </c>
    </row>
    <row r="337" spans="1:2" x14ac:dyDescent="0.25">
      <c r="A337" s="118">
        <v>43990</v>
      </c>
      <c r="B337">
        <v>4.8201000000000001</v>
      </c>
    </row>
    <row r="338" spans="1:2" x14ac:dyDescent="0.25">
      <c r="A338" s="118">
        <v>43991</v>
      </c>
      <c r="B338">
        <v>4.9009999999999998</v>
      </c>
    </row>
    <row r="339" spans="1:2" x14ac:dyDescent="0.25">
      <c r="A339" s="118">
        <v>43992</v>
      </c>
      <c r="B339">
        <v>4.9749999999999996</v>
      </c>
    </row>
    <row r="340" spans="1:2" x14ac:dyDescent="0.25">
      <c r="A340" s="118">
        <v>43993</v>
      </c>
      <c r="B340">
        <v>4.9749999999999996</v>
      </c>
    </row>
    <row r="341" spans="1:2" x14ac:dyDescent="0.25">
      <c r="A341" s="118">
        <v>43994</v>
      </c>
      <c r="B341">
        <v>5.0496999999999996</v>
      </c>
    </row>
    <row r="342" spans="1:2" x14ac:dyDescent="0.25">
      <c r="A342" s="118">
        <v>43997</v>
      </c>
      <c r="B342">
        <v>5.1563999999999997</v>
      </c>
    </row>
    <row r="343" spans="1:2" x14ac:dyDescent="0.25">
      <c r="A343" s="118">
        <v>43998</v>
      </c>
      <c r="B343">
        <v>5.2445000000000004</v>
      </c>
    </row>
    <row r="344" spans="1:2" x14ac:dyDescent="0.25">
      <c r="A344" s="118">
        <v>43999</v>
      </c>
      <c r="B344">
        <v>5.2283999999999997</v>
      </c>
    </row>
    <row r="345" spans="1:2" x14ac:dyDescent="0.25">
      <c r="A345" s="118">
        <v>44000</v>
      </c>
      <c r="B345">
        <v>5.3780999999999999</v>
      </c>
    </row>
    <row r="346" spans="1:2" x14ac:dyDescent="0.25">
      <c r="A346" s="118">
        <v>44001</v>
      </c>
      <c r="B346">
        <v>5.3113999999999999</v>
      </c>
    </row>
    <row r="347" spans="1:2" x14ac:dyDescent="0.25">
      <c r="A347" s="118">
        <v>44004</v>
      </c>
      <c r="B347">
        <v>5.2544000000000004</v>
      </c>
    </row>
    <row r="348" spans="1:2" x14ac:dyDescent="0.25">
      <c r="A348" s="118">
        <v>44005</v>
      </c>
      <c r="B348">
        <v>5.1543999999999999</v>
      </c>
    </row>
    <row r="349" spans="1:2" x14ac:dyDescent="0.25">
      <c r="A349" s="118">
        <v>44006</v>
      </c>
      <c r="B349">
        <v>5.3475999999999999</v>
      </c>
    </row>
    <row r="350" spans="1:2" x14ac:dyDescent="0.25">
      <c r="A350" s="118">
        <v>44007</v>
      </c>
      <c r="B350">
        <v>5.3627000000000002</v>
      </c>
    </row>
    <row r="351" spans="1:2" x14ac:dyDescent="0.25">
      <c r="A351" s="118">
        <v>44008</v>
      </c>
      <c r="B351">
        <v>5.4859</v>
      </c>
    </row>
    <row r="352" spans="1:2" x14ac:dyDescent="0.25">
      <c r="A352" s="118">
        <v>44011</v>
      </c>
      <c r="B352">
        <v>5.4044999999999996</v>
      </c>
    </row>
    <row r="353" spans="1:2" x14ac:dyDescent="0.25">
      <c r="A353" s="118">
        <v>44012</v>
      </c>
      <c r="B353">
        <v>5.4676</v>
      </c>
    </row>
    <row r="354" spans="1:2" x14ac:dyDescent="0.25">
      <c r="A354" s="118">
        <v>44013</v>
      </c>
      <c r="B354">
        <v>5.3197999999999999</v>
      </c>
    </row>
    <row r="355" spans="1:2" x14ac:dyDescent="0.25">
      <c r="A355" s="118">
        <v>44014</v>
      </c>
      <c r="B355">
        <v>5.3621999999999996</v>
      </c>
    </row>
    <row r="356" spans="1:2" x14ac:dyDescent="0.25">
      <c r="A356" s="118">
        <v>44015</v>
      </c>
      <c r="B356">
        <v>5.3156999999999996</v>
      </c>
    </row>
    <row r="357" spans="1:2" x14ac:dyDescent="0.25">
      <c r="A357" s="118">
        <v>44018</v>
      </c>
      <c r="B357">
        <v>5.3575999999999997</v>
      </c>
    </row>
    <row r="358" spans="1:2" x14ac:dyDescent="0.25">
      <c r="A358" s="118">
        <v>44019</v>
      </c>
      <c r="B358">
        <v>5.3814000000000002</v>
      </c>
    </row>
    <row r="359" spans="1:2" x14ac:dyDescent="0.25">
      <c r="A359" s="118">
        <v>44020</v>
      </c>
      <c r="B359">
        <v>5.3385999999999996</v>
      </c>
    </row>
    <row r="360" spans="1:2" x14ac:dyDescent="0.25">
      <c r="A360" s="118">
        <v>44021</v>
      </c>
      <c r="B360">
        <v>5.3434999999999997</v>
      </c>
    </row>
    <row r="361" spans="1:2" x14ac:dyDescent="0.25">
      <c r="A361" s="118">
        <v>44022</v>
      </c>
      <c r="B361">
        <v>5.3254000000000001</v>
      </c>
    </row>
    <row r="362" spans="1:2" x14ac:dyDescent="0.25">
      <c r="A362" s="118">
        <v>44025</v>
      </c>
      <c r="B362">
        <v>5.4061000000000003</v>
      </c>
    </row>
    <row r="363" spans="1:2" x14ac:dyDescent="0.25">
      <c r="A363" s="118">
        <v>44026</v>
      </c>
      <c r="B363">
        <v>5.3685</v>
      </c>
    </row>
    <row r="364" spans="1:2" x14ac:dyDescent="0.25">
      <c r="A364" s="118">
        <v>44027</v>
      </c>
      <c r="B364">
        <v>5.3704999999999998</v>
      </c>
    </row>
    <row r="365" spans="1:2" x14ac:dyDescent="0.25">
      <c r="A365" s="118">
        <v>44028</v>
      </c>
      <c r="B365">
        <v>5.3315000000000001</v>
      </c>
    </row>
    <row r="366" spans="1:2" x14ac:dyDescent="0.25">
      <c r="A366" s="118">
        <v>44029</v>
      </c>
      <c r="B366">
        <v>5.3861999999999997</v>
      </c>
    </row>
    <row r="367" spans="1:2" x14ac:dyDescent="0.25">
      <c r="A367" s="118">
        <v>44032</v>
      </c>
      <c r="B367">
        <v>5.3334999999999999</v>
      </c>
    </row>
    <row r="368" spans="1:2" x14ac:dyDescent="0.25">
      <c r="A368" s="118">
        <v>44033</v>
      </c>
      <c r="B368">
        <v>5.1733000000000002</v>
      </c>
    </row>
    <row r="369" spans="1:2" x14ac:dyDescent="0.25">
      <c r="A369" s="118">
        <v>44034</v>
      </c>
      <c r="B369">
        <v>5.1184000000000003</v>
      </c>
    </row>
    <row r="370" spans="1:2" x14ac:dyDescent="0.25">
      <c r="A370" s="118">
        <v>44035</v>
      </c>
      <c r="B370">
        <v>5.2141999999999999</v>
      </c>
    </row>
    <row r="371" spans="1:2" x14ac:dyDescent="0.25">
      <c r="A371" s="118">
        <v>44036</v>
      </c>
      <c r="B371">
        <v>5.2324000000000002</v>
      </c>
    </row>
    <row r="372" spans="1:2" x14ac:dyDescent="0.25">
      <c r="A372" s="118">
        <v>44039</v>
      </c>
      <c r="B372">
        <v>5.1505999999999998</v>
      </c>
    </row>
    <row r="373" spans="1:2" x14ac:dyDescent="0.25">
      <c r="A373" s="118">
        <v>44040</v>
      </c>
      <c r="B373">
        <v>5.157</v>
      </c>
    </row>
    <row r="374" spans="1:2" x14ac:dyDescent="0.25">
      <c r="A374" s="118">
        <v>44041</v>
      </c>
      <c r="B374">
        <v>5.1695000000000002</v>
      </c>
    </row>
    <row r="375" spans="1:2" x14ac:dyDescent="0.25">
      <c r="A375" s="118">
        <v>44042</v>
      </c>
      <c r="B375">
        <v>5.1551999999999998</v>
      </c>
    </row>
    <row r="376" spans="1:2" x14ac:dyDescent="0.25">
      <c r="A376" s="118">
        <v>44043</v>
      </c>
      <c r="B376">
        <v>5.2210000000000001</v>
      </c>
    </row>
    <row r="377" spans="1:2" x14ac:dyDescent="0.25">
      <c r="A377" s="118">
        <v>44046</v>
      </c>
      <c r="B377">
        <v>5.3220000000000001</v>
      </c>
    </row>
    <row r="378" spans="1:2" x14ac:dyDescent="0.25">
      <c r="A378" s="118">
        <v>44047</v>
      </c>
      <c r="B378">
        <v>5.2865000000000002</v>
      </c>
    </row>
    <row r="379" spans="1:2" x14ac:dyDescent="0.25">
      <c r="A379" s="118">
        <v>44048</v>
      </c>
      <c r="B379">
        <v>5.2935999999999996</v>
      </c>
    </row>
    <row r="380" spans="1:2" x14ac:dyDescent="0.25">
      <c r="A380" s="118">
        <v>44049</v>
      </c>
      <c r="B380">
        <v>5.3324999999999996</v>
      </c>
    </row>
    <row r="381" spans="1:2" x14ac:dyDescent="0.25">
      <c r="A381" s="118">
        <v>44050</v>
      </c>
      <c r="B381">
        <v>5.4383999999999997</v>
      </c>
    </row>
    <row r="382" spans="1:2" x14ac:dyDescent="0.25">
      <c r="A382" s="118">
        <v>44053</v>
      </c>
      <c r="B382">
        <v>5.4813000000000001</v>
      </c>
    </row>
    <row r="383" spans="1:2" x14ac:dyDescent="0.25">
      <c r="A383" s="118">
        <v>44054</v>
      </c>
      <c r="B383">
        <v>5.3812999999999995</v>
      </c>
    </row>
    <row r="384" spans="1:2" x14ac:dyDescent="0.25">
      <c r="A384" s="118">
        <v>44055</v>
      </c>
      <c r="B384">
        <v>5.4306999999999999</v>
      </c>
    </row>
    <row r="385" spans="1:2" x14ac:dyDescent="0.25">
      <c r="A385" s="118">
        <v>44056</v>
      </c>
      <c r="B385">
        <v>5.3701999999999996</v>
      </c>
    </row>
    <row r="386" spans="1:2" x14ac:dyDescent="0.25">
      <c r="A386" s="118">
        <v>44057</v>
      </c>
      <c r="B386">
        <v>5.4230999999999998</v>
      </c>
    </row>
    <row r="387" spans="1:2" x14ac:dyDescent="0.25">
      <c r="A387" s="118">
        <v>44060</v>
      </c>
      <c r="B387">
        <v>5.5111999999999997</v>
      </c>
    </row>
    <row r="388" spans="1:2" x14ac:dyDescent="0.25">
      <c r="A388" s="118">
        <v>44061</v>
      </c>
      <c r="B388">
        <v>5.4679000000000002</v>
      </c>
    </row>
    <row r="389" spans="1:2" x14ac:dyDescent="0.25">
      <c r="A389" s="118">
        <v>44062</v>
      </c>
      <c r="B389">
        <v>5.5572999999999997</v>
      </c>
    </row>
    <row r="390" spans="1:2" x14ac:dyDescent="0.25">
      <c r="A390" s="118">
        <v>44063</v>
      </c>
      <c r="B390">
        <v>5.5590000000000002</v>
      </c>
    </row>
    <row r="391" spans="1:2" x14ac:dyDescent="0.25">
      <c r="A391" s="118">
        <v>44064</v>
      </c>
      <c r="B391">
        <v>5.6201999999999996</v>
      </c>
    </row>
    <row r="392" spans="1:2" x14ac:dyDescent="0.25">
      <c r="A392" s="118">
        <v>44067</v>
      </c>
      <c r="B392">
        <v>5.6111000000000004</v>
      </c>
    </row>
    <row r="393" spans="1:2" x14ac:dyDescent="0.25">
      <c r="A393" s="118">
        <v>44068</v>
      </c>
      <c r="B393">
        <v>5.5087999999999999</v>
      </c>
    </row>
    <row r="394" spans="1:2" x14ac:dyDescent="0.25">
      <c r="A394" s="118">
        <v>44069</v>
      </c>
      <c r="B394">
        <v>5.6117999999999997</v>
      </c>
    </row>
    <row r="395" spans="1:2" x14ac:dyDescent="0.25">
      <c r="A395" s="118">
        <v>44070</v>
      </c>
      <c r="B395">
        <v>5.5697000000000001</v>
      </c>
    </row>
    <row r="396" spans="1:2" x14ac:dyDescent="0.25">
      <c r="A396" s="118">
        <v>44071</v>
      </c>
      <c r="B396">
        <v>5.3891</v>
      </c>
    </row>
    <row r="397" spans="1:2" x14ac:dyDescent="0.25">
      <c r="A397" s="118">
        <v>44074</v>
      </c>
      <c r="B397">
        <v>5.4945000000000004</v>
      </c>
    </row>
    <row r="398" spans="1:2" x14ac:dyDescent="0.25">
      <c r="A398" s="118">
        <v>44075</v>
      </c>
      <c r="B398">
        <v>5.3968999999999996</v>
      </c>
    </row>
    <row r="399" spans="1:2" x14ac:dyDescent="0.25">
      <c r="A399" s="118">
        <v>44076</v>
      </c>
      <c r="B399">
        <v>5.3422999999999998</v>
      </c>
    </row>
    <row r="400" spans="1:2" x14ac:dyDescent="0.25">
      <c r="A400" s="118">
        <v>44077</v>
      </c>
      <c r="B400">
        <v>5.2926000000000002</v>
      </c>
    </row>
    <row r="401" spans="1:2" x14ac:dyDescent="0.25">
      <c r="A401" s="118">
        <v>44078</v>
      </c>
      <c r="B401">
        <v>5.3015999999999996</v>
      </c>
    </row>
    <row r="402" spans="1:2" x14ac:dyDescent="0.25">
      <c r="A402" s="118">
        <v>44081</v>
      </c>
      <c r="B402">
        <v>5.3015999999999996</v>
      </c>
    </row>
    <row r="403" spans="1:2" x14ac:dyDescent="0.25">
      <c r="A403" s="118">
        <v>44082</v>
      </c>
      <c r="B403">
        <v>5.3621999999999996</v>
      </c>
    </row>
    <row r="404" spans="1:2" x14ac:dyDescent="0.25">
      <c r="A404" s="118">
        <v>44083</v>
      </c>
      <c r="B404">
        <v>5.3085000000000004</v>
      </c>
    </row>
    <row r="405" spans="1:2" x14ac:dyDescent="0.25">
      <c r="A405" s="118">
        <v>44084</v>
      </c>
      <c r="B405">
        <v>5.3202999999999996</v>
      </c>
    </row>
    <row r="406" spans="1:2" x14ac:dyDescent="0.25">
      <c r="A406" s="118">
        <v>44085</v>
      </c>
      <c r="B406">
        <v>5.3196000000000003</v>
      </c>
    </row>
    <row r="407" spans="1:2" x14ac:dyDescent="0.25">
      <c r="A407" s="118">
        <v>44088</v>
      </c>
      <c r="B407">
        <v>5.2714999999999996</v>
      </c>
    </row>
    <row r="408" spans="1:2" x14ac:dyDescent="0.25">
      <c r="A408" s="118">
        <v>44089</v>
      </c>
      <c r="B408">
        <v>5.2769000000000004</v>
      </c>
    </row>
    <row r="409" spans="1:2" x14ac:dyDescent="0.25">
      <c r="A409" s="118">
        <v>44090</v>
      </c>
      <c r="B409">
        <v>5.2377000000000002</v>
      </c>
    </row>
    <row r="410" spans="1:2" x14ac:dyDescent="0.25">
      <c r="A410" s="118">
        <v>44091</v>
      </c>
      <c r="B410">
        <v>5.2394999999999996</v>
      </c>
    </row>
    <row r="411" spans="1:2" x14ac:dyDescent="0.25">
      <c r="A411" s="118">
        <v>44092</v>
      </c>
      <c r="B411">
        <v>5.3884999999999996</v>
      </c>
    </row>
    <row r="412" spans="1:2" x14ac:dyDescent="0.25">
      <c r="A412" s="118">
        <v>44095</v>
      </c>
      <c r="B412">
        <v>5.4146999999999998</v>
      </c>
    </row>
    <row r="413" spans="1:2" x14ac:dyDescent="0.25">
      <c r="A413" s="118">
        <v>44096</v>
      </c>
      <c r="B413">
        <v>5.4718999999999998</v>
      </c>
    </row>
    <row r="414" spans="1:2" x14ac:dyDescent="0.25">
      <c r="A414" s="118">
        <v>44097</v>
      </c>
      <c r="B414">
        <v>5.5964</v>
      </c>
    </row>
    <row r="415" spans="1:2" x14ac:dyDescent="0.25">
      <c r="A415" s="118">
        <v>44098</v>
      </c>
      <c r="B415">
        <v>5.5102000000000002</v>
      </c>
    </row>
    <row r="416" spans="1:2" x14ac:dyDescent="0.25">
      <c r="A416" s="118">
        <v>44099</v>
      </c>
      <c r="B416">
        <v>5.5625999999999998</v>
      </c>
    </row>
    <row r="417" spans="1:2" x14ac:dyDescent="0.25">
      <c r="A417" s="118">
        <v>44102</v>
      </c>
      <c r="B417">
        <v>5.6623999999999999</v>
      </c>
    </row>
    <row r="418" spans="1:2" x14ac:dyDescent="0.25">
      <c r="A418" s="118">
        <v>44103</v>
      </c>
      <c r="B418">
        <v>5.6329000000000002</v>
      </c>
    </row>
    <row r="419" spans="1:2" x14ac:dyDescent="0.25">
      <c r="A419" s="118">
        <v>44104</v>
      </c>
      <c r="B419">
        <v>5.6094999999999997</v>
      </c>
    </row>
    <row r="420" spans="1:2" x14ac:dyDescent="0.25">
      <c r="A420" s="118">
        <v>44105</v>
      </c>
      <c r="B420">
        <v>5.6460999999999997</v>
      </c>
    </row>
    <row r="421" spans="1:2" x14ac:dyDescent="0.25">
      <c r="A421" s="118">
        <v>44106</v>
      </c>
      <c r="B421">
        <v>5.6860999999999997</v>
      </c>
    </row>
    <row r="422" spans="1:2" x14ac:dyDescent="0.25">
      <c r="A422" s="118">
        <v>44109</v>
      </c>
      <c r="B422">
        <v>5.5754999999999999</v>
      </c>
    </row>
    <row r="423" spans="1:2" x14ac:dyDescent="0.25">
      <c r="A423" s="118">
        <v>44110</v>
      </c>
      <c r="B423">
        <v>5.5936000000000003</v>
      </c>
    </row>
    <row r="424" spans="1:2" x14ac:dyDescent="0.25">
      <c r="A424" s="118">
        <v>44111</v>
      </c>
      <c r="B424">
        <v>5.6116000000000001</v>
      </c>
    </row>
    <row r="425" spans="1:2" x14ac:dyDescent="0.25">
      <c r="A425" s="118">
        <v>44112</v>
      </c>
      <c r="B425">
        <v>5.601</v>
      </c>
    </row>
    <row r="426" spans="1:2" x14ac:dyDescent="0.25">
      <c r="A426" s="118">
        <v>44113</v>
      </c>
      <c r="B426">
        <v>5.5327000000000002</v>
      </c>
    </row>
    <row r="427" spans="1:2" x14ac:dyDescent="0.25">
      <c r="A427" s="118">
        <v>44116</v>
      </c>
      <c r="B427">
        <v>5.5327000000000002</v>
      </c>
    </row>
    <row r="428" spans="1:2" x14ac:dyDescent="0.25">
      <c r="A428" s="118">
        <v>44117</v>
      </c>
      <c r="B428">
        <v>5.5709</v>
      </c>
    </row>
    <row r="429" spans="1:2" x14ac:dyDescent="0.25">
      <c r="A429" s="118">
        <v>44118</v>
      </c>
      <c r="B429">
        <v>5.5926</v>
      </c>
    </row>
    <row r="430" spans="1:2" x14ac:dyDescent="0.25">
      <c r="A430" s="118">
        <v>44119</v>
      </c>
      <c r="B430">
        <v>5.6144999999999996</v>
      </c>
    </row>
    <row r="431" spans="1:2" x14ac:dyDescent="0.25">
      <c r="A431" s="118">
        <v>44120</v>
      </c>
      <c r="B431">
        <v>5.6462000000000003</v>
      </c>
    </row>
    <row r="432" spans="1:2" x14ac:dyDescent="0.25">
      <c r="A432" s="118">
        <v>44123</v>
      </c>
      <c r="B432">
        <v>5.6104000000000003</v>
      </c>
    </row>
    <row r="433" spans="1:2" x14ac:dyDescent="0.25">
      <c r="A433" s="118">
        <v>44124</v>
      </c>
      <c r="B433">
        <v>5.6059000000000001</v>
      </c>
    </row>
    <row r="434" spans="1:2" x14ac:dyDescent="0.25">
      <c r="A434" s="118">
        <v>44125</v>
      </c>
      <c r="B434">
        <v>5.6063999999999998</v>
      </c>
    </row>
    <row r="435" spans="1:2" x14ac:dyDescent="0.25">
      <c r="A435" s="118">
        <v>44126</v>
      </c>
      <c r="B435">
        <v>5.5915999999999997</v>
      </c>
    </row>
    <row r="436" spans="1:2" x14ac:dyDescent="0.25">
      <c r="A436" s="118">
        <v>44127</v>
      </c>
      <c r="B436">
        <v>5.6190999999999995</v>
      </c>
    </row>
    <row r="437" spans="1:2" x14ac:dyDescent="0.25">
      <c r="A437" s="118">
        <v>44130</v>
      </c>
      <c r="B437">
        <v>5.6246999999999998</v>
      </c>
    </row>
    <row r="438" spans="1:2" x14ac:dyDescent="0.25">
      <c r="A438" s="118">
        <v>44131</v>
      </c>
      <c r="B438">
        <v>5.7061999999999999</v>
      </c>
    </row>
    <row r="439" spans="1:2" x14ac:dyDescent="0.25">
      <c r="A439" s="118">
        <v>44132</v>
      </c>
      <c r="B439">
        <v>5.7491000000000003</v>
      </c>
    </row>
    <row r="440" spans="1:2" x14ac:dyDescent="0.25">
      <c r="A440" s="118">
        <v>44133</v>
      </c>
      <c r="B440">
        <v>5.7816000000000001</v>
      </c>
    </row>
    <row r="441" spans="1:2" x14ac:dyDescent="0.25">
      <c r="A441" s="118">
        <v>44134</v>
      </c>
      <c r="B441">
        <v>5.7450999999999999</v>
      </c>
    </row>
    <row r="442" spans="1:2" x14ac:dyDescent="0.25">
      <c r="A442" s="118">
        <v>44137</v>
      </c>
      <c r="B442">
        <v>5.7450999999999999</v>
      </c>
    </row>
    <row r="443" spans="1:2" x14ac:dyDescent="0.25">
      <c r="A443" s="118">
        <v>44138</v>
      </c>
      <c r="B443">
        <v>5.7523</v>
      </c>
    </row>
    <row r="444" spans="1:2" x14ac:dyDescent="0.25">
      <c r="A444" s="118">
        <v>44139</v>
      </c>
      <c r="B444">
        <v>5.6647999999999996</v>
      </c>
    </row>
    <row r="445" spans="1:2" x14ac:dyDescent="0.25">
      <c r="A445" s="118">
        <v>44140</v>
      </c>
      <c r="B445">
        <v>5.5402000000000005</v>
      </c>
    </row>
    <row r="446" spans="1:2" x14ac:dyDescent="0.25">
      <c r="A446" s="118">
        <v>44141</v>
      </c>
      <c r="B446">
        <v>5.3772000000000002</v>
      </c>
    </row>
    <row r="447" spans="1:2" x14ac:dyDescent="0.25">
      <c r="A447" s="118">
        <v>44144</v>
      </c>
      <c r="B447">
        <v>5.3803000000000001</v>
      </c>
    </row>
    <row r="448" spans="1:2" x14ac:dyDescent="0.25">
      <c r="A448" s="118">
        <v>44145</v>
      </c>
      <c r="B448">
        <v>5.4128999999999996</v>
      </c>
    </row>
    <row r="449" spans="1:2" x14ac:dyDescent="0.25">
      <c r="A449" s="118">
        <v>44146</v>
      </c>
      <c r="B449">
        <v>5.3997999999999999</v>
      </c>
    </row>
    <row r="450" spans="1:2" x14ac:dyDescent="0.25">
      <c r="A450" s="118">
        <v>44147</v>
      </c>
      <c r="B450">
        <v>5.4574999999999996</v>
      </c>
    </row>
    <row r="451" spans="1:2" x14ac:dyDescent="0.25">
      <c r="A451" s="118">
        <v>44148</v>
      </c>
      <c r="B451">
        <v>5.4634999999999998</v>
      </c>
    </row>
    <row r="452" spans="1:2" x14ac:dyDescent="0.25">
      <c r="A452" s="118">
        <v>44151</v>
      </c>
      <c r="B452">
        <v>5.4302999999999999</v>
      </c>
    </row>
    <row r="453" spans="1:2" x14ac:dyDescent="0.25">
      <c r="A453" s="118">
        <v>44152</v>
      </c>
      <c r="B453">
        <v>5.3246000000000002</v>
      </c>
    </row>
    <row r="454" spans="1:2" x14ac:dyDescent="0.25">
      <c r="A454" s="118">
        <v>44153</v>
      </c>
      <c r="B454">
        <v>5.3631000000000002</v>
      </c>
    </row>
    <row r="455" spans="1:2" x14ac:dyDescent="0.25">
      <c r="A455" s="118">
        <v>44154</v>
      </c>
      <c r="B455">
        <v>5.3087</v>
      </c>
    </row>
    <row r="456" spans="1:2" x14ac:dyDescent="0.25">
      <c r="A456" s="118">
        <v>44155</v>
      </c>
      <c r="B456">
        <v>5.3893000000000004</v>
      </c>
    </row>
    <row r="457" spans="1:2" x14ac:dyDescent="0.25">
      <c r="A457" s="118">
        <v>44158</v>
      </c>
      <c r="B457">
        <v>5.4337</v>
      </c>
    </row>
    <row r="458" spans="1:2" x14ac:dyDescent="0.25">
      <c r="A458" s="118">
        <v>44159</v>
      </c>
      <c r="B458">
        <v>5.3751999999999995</v>
      </c>
    </row>
    <row r="459" spans="1:2" x14ac:dyDescent="0.25">
      <c r="A459" s="118">
        <v>44160</v>
      </c>
      <c r="B459">
        <v>5.3167</v>
      </c>
    </row>
    <row r="460" spans="1:2" x14ac:dyDescent="0.25">
      <c r="A460" s="118">
        <v>44161</v>
      </c>
      <c r="B460">
        <v>5.3319999999999999</v>
      </c>
    </row>
    <row r="461" spans="1:2" x14ac:dyDescent="0.25">
      <c r="A461" s="118">
        <v>44162</v>
      </c>
      <c r="B461">
        <v>5.3372999999999999</v>
      </c>
    </row>
    <row r="462" spans="1:2" x14ac:dyDescent="0.25">
      <c r="A462" s="118">
        <v>44165</v>
      </c>
      <c r="B462">
        <v>5.3593999999999999</v>
      </c>
    </row>
    <row r="463" spans="1:2" x14ac:dyDescent="0.25">
      <c r="A463" s="118">
        <v>44166</v>
      </c>
      <c r="B463">
        <v>5.2183000000000002</v>
      </c>
    </row>
    <row r="464" spans="1:2" x14ac:dyDescent="0.25">
      <c r="A464" s="118">
        <v>44167</v>
      </c>
      <c r="B464">
        <v>5.2312000000000003</v>
      </c>
    </row>
    <row r="465" spans="1:2" x14ac:dyDescent="0.25">
      <c r="A465" s="118">
        <v>44168</v>
      </c>
      <c r="B465">
        <v>5.1577000000000002</v>
      </c>
    </row>
    <row r="466" spans="1:2" x14ac:dyDescent="0.25">
      <c r="A466" s="118">
        <v>44169</v>
      </c>
      <c r="B466">
        <v>5.1295000000000002</v>
      </c>
    </row>
    <row r="467" spans="1:2" x14ac:dyDescent="0.25">
      <c r="A467" s="118">
        <v>44172</v>
      </c>
      <c r="B467">
        <v>5.1067999999999998</v>
      </c>
    </row>
    <row r="468" spans="1:2" x14ac:dyDescent="0.25">
      <c r="A468" s="118">
        <v>44173</v>
      </c>
      <c r="B468">
        <v>5.1195000000000004</v>
      </c>
    </row>
    <row r="469" spans="1:2" x14ac:dyDescent="0.25">
      <c r="A469" s="118">
        <v>44174</v>
      </c>
      <c r="B469">
        <v>5.1683000000000003</v>
      </c>
    </row>
    <row r="470" spans="1:2" x14ac:dyDescent="0.25">
      <c r="A470" s="118">
        <v>44175</v>
      </c>
      <c r="B470">
        <v>5.0191999999999997</v>
      </c>
    </row>
    <row r="471" spans="1:2" x14ac:dyDescent="0.25">
      <c r="A471" s="118">
        <v>44176</v>
      </c>
      <c r="B471">
        <v>5.0594000000000001</v>
      </c>
    </row>
    <row r="472" spans="1:2" x14ac:dyDescent="0.25">
      <c r="A472" s="118">
        <v>44179</v>
      </c>
      <c r="B472">
        <v>5.1162999999999998</v>
      </c>
    </row>
    <row r="473" spans="1:2" x14ac:dyDescent="0.25">
      <c r="A473" s="118">
        <v>44180</v>
      </c>
      <c r="B473">
        <v>5.0829000000000004</v>
      </c>
    </row>
    <row r="474" spans="1:2" x14ac:dyDescent="0.25">
      <c r="A474" s="118">
        <v>44181</v>
      </c>
      <c r="B474">
        <v>5.0860000000000003</v>
      </c>
    </row>
    <row r="475" spans="1:2" x14ac:dyDescent="0.25">
      <c r="A475" s="118">
        <v>44182</v>
      </c>
      <c r="B475">
        <v>5.0664999999999996</v>
      </c>
    </row>
    <row r="476" spans="1:2" x14ac:dyDescent="0.25">
      <c r="A476" s="118">
        <v>44183</v>
      </c>
      <c r="B476">
        <v>5.0849000000000002</v>
      </c>
    </row>
    <row r="477" spans="1:2" x14ac:dyDescent="0.25">
      <c r="A477" s="118">
        <v>44186</v>
      </c>
      <c r="B477">
        <v>5.1273</v>
      </c>
    </row>
    <row r="478" spans="1:2" x14ac:dyDescent="0.25">
      <c r="A478" s="118">
        <v>44187</v>
      </c>
      <c r="B478">
        <v>5.1627999999999998</v>
      </c>
    </row>
    <row r="479" spans="1:2" x14ac:dyDescent="0.25">
      <c r="A479" s="118">
        <v>44188</v>
      </c>
      <c r="B479">
        <v>5.2053000000000003</v>
      </c>
    </row>
    <row r="480" spans="1:2" x14ac:dyDescent="0.25">
      <c r="A480" s="118">
        <v>44189</v>
      </c>
      <c r="B480">
        <v>5.1738999999999997</v>
      </c>
    </row>
    <row r="481" spans="1:2" x14ac:dyDescent="0.25">
      <c r="A481" s="118">
        <v>44190</v>
      </c>
      <c r="B481">
        <v>5.1738999999999997</v>
      </c>
    </row>
    <row r="482" spans="1:2" x14ac:dyDescent="0.25">
      <c r="A482" s="118">
        <v>44193</v>
      </c>
      <c r="B482">
        <v>5.2473000000000001</v>
      </c>
    </row>
    <row r="483" spans="1:2" x14ac:dyDescent="0.25">
      <c r="A483" s="118">
        <v>44194</v>
      </c>
      <c r="B483">
        <v>5.2039</v>
      </c>
    </row>
    <row r="484" spans="1:2" x14ac:dyDescent="0.25">
      <c r="A484" s="118">
        <v>44195</v>
      </c>
      <c r="B484">
        <v>5.1920000000000002</v>
      </c>
    </row>
    <row r="485" spans="1:2" x14ac:dyDescent="0.25">
      <c r="A485" s="118">
        <v>44196</v>
      </c>
      <c r="B485">
        <v>5.1985000000000001</v>
      </c>
    </row>
    <row r="486" spans="1:2" x14ac:dyDescent="0.25">
      <c r="A486" s="118">
        <v>44197</v>
      </c>
      <c r="B486">
        <v>5.1985000000000001</v>
      </c>
    </row>
    <row r="487" spans="1:2" x14ac:dyDescent="0.25">
      <c r="A487" s="118">
        <v>44200</v>
      </c>
      <c r="B487">
        <v>5.2717000000000001</v>
      </c>
    </row>
    <row r="488" spans="1:2" x14ac:dyDescent="0.25">
      <c r="A488" s="118">
        <v>44201</v>
      </c>
      <c r="B488">
        <v>5.2766000000000002</v>
      </c>
    </row>
    <row r="489" spans="1:2" x14ac:dyDescent="0.25">
      <c r="A489" s="118">
        <v>44202</v>
      </c>
      <c r="B489">
        <v>5.3006000000000002</v>
      </c>
    </row>
    <row r="490" spans="1:2" x14ac:dyDescent="0.25">
      <c r="A490" s="118">
        <v>44203</v>
      </c>
      <c r="B490">
        <v>5.4009</v>
      </c>
    </row>
    <row r="491" spans="1:2" x14ac:dyDescent="0.25">
      <c r="A491" s="118">
        <v>44204</v>
      </c>
      <c r="B491">
        <v>5.4211999999999998</v>
      </c>
    </row>
    <row r="492" spans="1:2" x14ac:dyDescent="0.25">
      <c r="A492" s="118">
        <v>44207</v>
      </c>
      <c r="B492">
        <v>5.5076999999999998</v>
      </c>
    </row>
    <row r="493" spans="1:2" x14ac:dyDescent="0.25">
      <c r="A493" s="118">
        <v>44208</v>
      </c>
      <c r="B493">
        <v>5.3212000000000002</v>
      </c>
    </row>
    <row r="494" spans="1:2" x14ac:dyDescent="0.25">
      <c r="A494" s="118">
        <v>44209</v>
      </c>
      <c r="B494">
        <v>5.3079000000000001</v>
      </c>
    </row>
    <row r="495" spans="1:2" x14ac:dyDescent="0.25">
      <c r="A495" s="118">
        <v>44210</v>
      </c>
      <c r="B495">
        <v>5.2056000000000004</v>
      </c>
    </row>
    <row r="496" spans="1:2" x14ac:dyDescent="0.25">
      <c r="A496" s="118">
        <v>44211</v>
      </c>
      <c r="B496">
        <v>5.3003</v>
      </c>
    </row>
    <row r="497" spans="1:2" x14ac:dyDescent="0.25">
      <c r="A497" s="118">
        <v>44214</v>
      </c>
      <c r="B497">
        <v>5.2973999999999997</v>
      </c>
    </row>
    <row r="498" spans="1:2" x14ac:dyDescent="0.25">
      <c r="A498" s="118">
        <v>44215</v>
      </c>
      <c r="B498">
        <v>5.3517999999999999</v>
      </c>
    </row>
    <row r="499" spans="1:2" x14ac:dyDescent="0.25">
      <c r="A499" s="118">
        <v>44216</v>
      </c>
      <c r="B499">
        <v>5.3083</v>
      </c>
    </row>
    <row r="500" spans="1:2" x14ac:dyDescent="0.25">
      <c r="A500" s="118">
        <v>44217</v>
      </c>
      <c r="B500">
        <v>5.3605</v>
      </c>
    </row>
    <row r="501" spans="1:2" x14ac:dyDescent="0.25">
      <c r="A501" s="118">
        <v>44218</v>
      </c>
      <c r="B501">
        <v>5.4705000000000004</v>
      </c>
    </row>
    <row r="502" spans="1:2" x14ac:dyDescent="0.25">
      <c r="A502" s="118">
        <v>44221</v>
      </c>
      <c r="B502">
        <v>5.4965000000000002</v>
      </c>
    </row>
    <row r="503" spans="1:2" x14ac:dyDescent="0.25">
      <c r="A503" s="118">
        <v>44222</v>
      </c>
      <c r="B503">
        <v>5.3502999999999998</v>
      </c>
    </row>
    <row r="504" spans="1:2" x14ac:dyDescent="0.25">
      <c r="A504" s="118">
        <v>44223</v>
      </c>
      <c r="B504">
        <v>5.4105999999999996</v>
      </c>
    </row>
    <row r="505" spans="1:2" x14ac:dyDescent="0.25">
      <c r="A505" s="118">
        <v>44224</v>
      </c>
      <c r="B505">
        <v>5.4405000000000001</v>
      </c>
    </row>
    <row r="506" spans="1:2" x14ac:dyDescent="0.25">
      <c r="A506" s="118">
        <v>44225</v>
      </c>
      <c r="B506">
        <v>5.4717000000000002</v>
      </c>
    </row>
    <row r="507" spans="1:2" x14ac:dyDescent="0.25">
      <c r="A507" s="118">
        <v>44228</v>
      </c>
      <c r="B507">
        <v>5.4457000000000004</v>
      </c>
    </row>
    <row r="508" spans="1:2" x14ac:dyDescent="0.25">
      <c r="A508" s="118">
        <v>44229</v>
      </c>
      <c r="B508">
        <v>5.3593999999999999</v>
      </c>
    </row>
    <row r="509" spans="1:2" x14ac:dyDescent="0.25">
      <c r="A509" s="118">
        <v>44230</v>
      </c>
      <c r="B509">
        <v>5.3783000000000003</v>
      </c>
    </row>
    <row r="510" spans="1:2" x14ac:dyDescent="0.25">
      <c r="A510" s="118">
        <v>44231</v>
      </c>
      <c r="B510">
        <v>5.4322999999999997</v>
      </c>
    </row>
    <row r="511" spans="1:2" x14ac:dyDescent="0.25">
      <c r="A511" s="118">
        <v>44232</v>
      </c>
      <c r="B511">
        <v>5.3766999999999996</v>
      </c>
    </row>
    <row r="512" spans="1:2" x14ac:dyDescent="0.25">
      <c r="A512" s="118">
        <v>44235</v>
      </c>
      <c r="B512">
        <v>5.3575999999999997</v>
      </c>
    </row>
    <row r="513" spans="1:2" x14ac:dyDescent="0.25">
      <c r="A513" s="118">
        <v>44236</v>
      </c>
      <c r="B513">
        <v>5.3823999999999996</v>
      </c>
    </row>
    <row r="514" spans="1:2" x14ac:dyDescent="0.25">
      <c r="A514" s="118">
        <v>44237</v>
      </c>
      <c r="B514">
        <v>5.3846999999999996</v>
      </c>
    </row>
    <row r="515" spans="1:2" x14ac:dyDescent="0.25">
      <c r="A515" s="118">
        <v>44238</v>
      </c>
      <c r="B515">
        <v>5.3853999999999997</v>
      </c>
    </row>
    <row r="516" spans="1:2" x14ac:dyDescent="0.25">
      <c r="A516" s="118">
        <v>44239</v>
      </c>
      <c r="B516">
        <v>5.3776000000000002</v>
      </c>
    </row>
    <row r="517" spans="1:2" x14ac:dyDescent="0.25">
      <c r="A517" s="118">
        <v>44242</v>
      </c>
      <c r="B517">
        <v>5.3776000000000002</v>
      </c>
    </row>
    <row r="518" spans="1:2" x14ac:dyDescent="0.25">
      <c r="A518" s="118">
        <v>44243</v>
      </c>
      <c r="B518">
        <v>5.3776000000000002</v>
      </c>
    </row>
    <row r="519" spans="1:2" x14ac:dyDescent="0.25">
      <c r="A519" s="118">
        <v>44244</v>
      </c>
      <c r="B519">
        <v>5.4116999999999997</v>
      </c>
    </row>
    <row r="520" spans="1:2" x14ac:dyDescent="0.25">
      <c r="A520" s="118">
        <v>44245</v>
      </c>
      <c r="B520">
        <v>5.4313000000000002</v>
      </c>
    </row>
    <row r="521" spans="1:2" x14ac:dyDescent="0.25">
      <c r="A521" s="118">
        <v>44246</v>
      </c>
      <c r="B521">
        <v>5.3876999999999997</v>
      </c>
    </row>
    <row r="522" spans="1:2" x14ac:dyDescent="0.25">
      <c r="A522" s="118">
        <v>44249</v>
      </c>
      <c r="B522">
        <v>5.46</v>
      </c>
    </row>
    <row r="523" spans="1:2" x14ac:dyDescent="0.25">
      <c r="A523" s="118">
        <v>44250</v>
      </c>
      <c r="B523">
        <v>5.4414999999999996</v>
      </c>
    </row>
    <row r="524" spans="1:2" x14ac:dyDescent="0.25">
      <c r="A524" s="118">
        <v>44251</v>
      </c>
      <c r="B524">
        <v>5.4158999999999997</v>
      </c>
    </row>
    <row r="525" spans="1:2" x14ac:dyDescent="0.25">
      <c r="A525" s="118">
        <v>44252</v>
      </c>
      <c r="B525">
        <v>5.5212000000000003</v>
      </c>
    </row>
    <row r="526" spans="1:2" x14ac:dyDescent="0.25">
      <c r="A526" s="118">
        <v>44253</v>
      </c>
      <c r="B526">
        <v>5.6032999999999999</v>
      </c>
    </row>
    <row r="527" spans="1:2" x14ac:dyDescent="0.25">
      <c r="A527" s="118">
        <v>44256</v>
      </c>
      <c r="B527">
        <v>5.6344000000000003</v>
      </c>
    </row>
    <row r="528" spans="1:2" x14ac:dyDescent="0.25">
      <c r="A528" s="118">
        <v>44257</v>
      </c>
      <c r="B528">
        <v>5.6645000000000003</v>
      </c>
    </row>
    <row r="529" spans="1:2" x14ac:dyDescent="0.25">
      <c r="A529" s="118">
        <v>44258</v>
      </c>
      <c r="B529">
        <v>5.6233000000000004</v>
      </c>
    </row>
    <row r="530" spans="1:2" x14ac:dyDescent="0.25">
      <c r="A530" s="118">
        <v>44259</v>
      </c>
      <c r="B530">
        <v>5.6685999999999996</v>
      </c>
    </row>
    <row r="531" spans="1:2" x14ac:dyDescent="0.25">
      <c r="A531" s="118">
        <v>44260</v>
      </c>
      <c r="B531">
        <v>5.6830999999999996</v>
      </c>
    </row>
    <row r="532" spans="1:2" x14ac:dyDescent="0.25">
      <c r="A532" s="118">
        <v>44263</v>
      </c>
      <c r="B532">
        <v>5.8173000000000004</v>
      </c>
    </row>
    <row r="533" spans="1:2" x14ac:dyDescent="0.25">
      <c r="A533" s="118">
        <v>44264</v>
      </c>
      <c r="B533">
        <v>5.8065999999999995</v>
      </c>
    </row>
    <row r="534" spans="1:2" x14ac:dyDescent="0.25">
      <c r="A534" s="118">
        <v>44265</v>
      </c>
      <c r="B534">
        <v>5.6725000000000003</v>
      </c>
    </row>
    <row r="535" spans="1:2" x14ac:dyDescent="0.25">
      <c r="A535" s="118">
        <v>44266</v>
      </c>
      <c r="B535">
        <v>5.5397999999999996</v>
      </c>
    </row>
    <row r="536" spans="1:2" x14ac:dyDescent="0.25">
      <c r="A536" s="118">
        <v>44267</v>
      </c>
      <c r="B536">
        <v>5.556</v>
      </c>
    </row>
    <row r="537" spans="1:2" x14ac:dyDescent="0.25">
      <c r="A537" s="118">
        <v>44270</v>
      </c>
      <c r="B537">
        <v>5.6170999999999998</v>
      </c>
    </row>
    <row r="538" spans="1:2" x14ac:dyDescent="0.25">
      <c r="A538" s="118">
        <v>44271</v>
      </c>
      <c r="B538">
        <v>5.6249000000000002</v>
      </c>
    </row>
    <row r="539" spans="1:2" x14ac:dyDescent="0.25">
      <c r="A539" s="118">
        <v>44272</v>
      </c>
      <c r="B539">
        <v>5.5872000000000002</v>
      </c>
    </row>
    <row r="540" spans="1:2" x14ac:dyDescent="0.25">
      <c r="A540" s="118">
        <v>44273</v>
      </c>
      <c r="B540">
        <v>5.5613000000000001</v>
      </c>
    </row>
    <row r="541" spans="1:2" x14ac:dyDescent="0.25">
      <c r="A541" s="118">
        <v>44274</v>
      </c>
      <c r="B541">
        <v>5.4908000000000001</v>
      </c>
    </row>
    <row r="542" spans="1:2" x14ac:dyDescent="0.25">
      <c r="A542" s="118">
        <v>44277</v>
      </c>
      <c r="B542">
        <v>5.5071000000000003</v>
      </c>
    </row>
    <row r="543" spans="1:2" x14ac:dyDescent="0.25">
      <c r="A543" s="118">
        <v>44278</v>
      </c>
      <c r="B543">
        <v>5.5237999999999996</v>
      </c>
    </row>
    <row r="544" spans="1:2" x14ac:dyDescent="0.25">
      <c r="A544" s="118">
        <v>44279</v>
      </c>
      <c r="B544">
        <v>5.6222000000000003</v>
      </c>
    </row>
    <row r="545" spans="1:2" x14ac:dyDescent="0.25">
      <c r="A545" s="118">
        <v>44280</v>
      </c>
      <c r="B545">
        <v>5.6482999999999999</v>
      </c>
    </row>
    <row r="546" spans="1:2" x14ac:dyDescent="0.25">
      <c r="A546" s="118">
        <v>44281</v>
      </c>
      <c r="B546">
        <v>5.7568999999999999</v>
      </c>
    </row>
    <row r="547" spans="1:2" x14ac:dyDescent="0.25">
      <c r="A547" s="118">
        <v>44284</v>
      </c>
      <c r="B547">
        <v>5.7832999999999997</v>
      </c>
    </row>
    <row r="548" spans="1:2" x14ac:dyDescent="0.25">
      <c r="A548" s="118">
        <v>44285</v>
      </c>
      <c r="B548">
        <v>5.7744999999999997</v>
      </c>
    </row>
    <row r="549" spans="1:2" x14ac:dyDescent="0.25">
      <c r="A549" s="118">
        <v>44286</v>
      </c>
      <c r="B549">
        <v>5.6337000000000002</v>
      </c>
    </row>
    <row r="550" spans="1:2" x14ac:dyDescent="0.25">
      <c r="A550" s="118">
        <v>44287</v>
      </c>
      <c r="B550">
        <v>5.7091000000000003</v>
      </c>
    </row>
    <row r="551" spans="1:2" x14ac:dyDescent="0.25">
      <c r="A551" s="118">
        <v>44288</v>
      </c>
      <c r="B551">
        <v>5.7091000000000003</v>
      </c>
    </row>
    <row r="552" spans="1:2" x14ac:dyDescent="0.25">
      <c r="A552" s="118">
        <v>44291</v>
      </c>
      <c r="B552">
        <v>5.6654999999999998</v>
      </c>
    </row>
    <row r="553" spans="1:2" x14ac:dyDescent="0.25">
      <c r="A553" s="118">
        <v>44292</v>
      </c>
      <c r="B553">
        <v>5.5917000000000003</v>
      </c>
    </row>
    <row r="554" spans="1:2" x14ac:dyDescent="0.25">
      <c r="A554" s="118">
        <v>44293</v>
      </c>
      <c r="B554">
        <v>5.6162999999999998</v>
      </c>
    </row>
    <row r="555" spans="1:2" x14ac:dyDescent="0.25">
      <c r="A555" s="118">
        <v>44294</v>
      </c>
      <c r="B555">
        <v>5.5717999999999996</v>
      </c>
    </row>
    <row r="556" spans="1:2" x14ac:dyDescent="0.25">
      <c r="A556" s="118">
        <v>44295</v>
      </c>
      <c r="B556">
        <v>5.6844999999999999</v>
      </c>
    </row>
    <row r="557" spans="1:2" x14ac:dyDescent="0.25">
      <c r="A557" s="118">
        <v>44298</v>
      </c>
      <c r="B557">
        <v>5.7348999999999997</v>
      </c>
    </row>
    <row r="558" spans="1:2" x14ac:dyDescent="0.25">
      <c r="A558" s="118">
        <v>44299</v>
      </c>
      <c r="B558">
        <v>5.7183999999999999</v>
      </c>
    </row>
    <row r="559" spans="1:2" x14ac:dyDescent="0.25">
      <c r="A559" s="118">
        <v>44300</v>
      </c>
      <c r="B559">
        <v>5.6535000000000002</v>
      </c>
    </row>
    <row r="560" spans="1:2" x14ac:dyDescent="0.25">
      <c r="A560" s="118">
        <v>44301</v>
      </c>
      <c r="B560">
        <v>5.6163999999999996</v>
      </c>
    </row>
    <row r="561" spans="1:2" x14ac:dyDescent="0.25">
      <c r="A561" s="118">
        <v>44302</v>
      </c>
      <c r="B561">
        <v>5.5880999999999998</v>
      </c>
    </row>
    <row r="562" spans="1:2" x14ac:dyDescent="0.25">
      <c r="A562" s="118">
        <v>44305</v>
      </c>
      <c r="B562">
        <v>5.5488</v>
      </c>
    </row>
    <row r="563" spans="1:2" x14ac:dyDescent="0.25">
      <c r="A563" s="118">
        <v>44306</v>
      </c>
      <c r="B563">
        <v>5.5674000000000001</v>
      </c>
    </row>
    <row r="564" spans="1:2" x14ac:dyDescent="0.25">
      <c r="A564" s="118">
        <v>44307</v>
      </c>
      <c r="B564">
        <v>5.5674000000000001</v>
      </c>
    </row>
    <row r="565" spans="1:2" x14ac:dyDescent="0.25">
      <c r="A565" s="118">
        <v>44308</v>
      </c>
      <c r="B565">
        <v>5.4467999999999996</v>
      </c>
    </row>
    <row r="566" spans="1:2" x14ac:dyDescent="0.25">
      <c r="A566" s="118">
        <v>44309</v>
      </c>
      <c r="B566">
        <v>5.4759000000000002</v>
      </c>
    </row>
    <row r="567" spans="1:2" x14ac:dyDescent="0.25">
      <c r="A567" s="118">
        <v>44312</v>
      </c>
      <c r="B567">
        <v>5.4368999999999996</v>
      </c>
    </row>
    <row r="568" spans="1:2" x14ac:dyDescent="0.25">
      <c r="A568" s="118">
        <v>44313</v>
      </c>
      <c r="B568">
        <v>5.4523999999999999</v>
      </c>
    </row>
    <row r="569" spans="1:2" x14ac:dyDescent="0.25">
      <c r="A569" s="118">
        <v>44314</v>
      </c>
      <c r="B569">
        <v>5.3448000000000002</v>
      </c>
    </row>
    <row r="570" spans="1:2" x14ac:dyDescent="0.25">
      <c r="A570" s="118">
        <v>44315</v>
      </c>
      <c r="B570">
        <v>5.3395999999999999</v>
      </c>
    </row>
    <row r="571" spans="1:2" x14ac:dyDescent="0.25">
      <c r="A571" s="118">
        <v>44316</v>
      </c>
      <c r="B571">
        <v>5.4375999999999998</v>
      </c>
    </row>
    <row r="572" spans="1:2" x14ac:dyDescent="0.25">
      <c r="A572" s="118">
        <v>44319</v>
      </c>
      <c r="B572">
        <v>5.4427000000000003</v>
      </c>
    </row>
    <row r="573" spans="1:2" x14ac:dyDescent="0.25">
      <c r="A573" s="118">
        <v>44320</v>
      </c>
      <c r="B573">
        <v>5.4435000000000002</v>
      </c>
    </row>
    <row r="574" spans="1:2" x14ac:dyDescent="0.25">
      <c r="A574" s="118">
        <v>44321</v>
      </c>
      <c r="B574">
        <v>5.3555000000000001</v>
      </c>
    </row>
    <row r="575" spans="1:2" x14ac:dyDescent="0.25">
      <c r="A575" s="118">
        <v>44322</v>
      </c>
      <c r="B575">
        <v>5.2782</v>
      </c>
    </row>
    <row r="576" spans="1:2" x14ac:dyDescent="0.25">
      <c r="A576" s="118">
        <v>44323</v>
      </c>
      <c r="B576">
        <v>5.2374999999999998</v>
      </c>
    </row>
    <row r="577" spans="1:2" x14ac:dyDescent="0.25">
      <c r="A577" s="118">
        <v>44326</v>
      </c>
      <c r="B577">
        <v>5.2278000000000002</v>
      </c>
    </row>
    <row r="578" spans="1:2" x14ac:dyDescent="0.25">
      <c r="A578" s="118">
        <v>44327</v>
      </c>
      <c r="B578">
        <v>5.2206999999999999</v>
      </c>
    </row>
    <row r="579" spans="1:2" x14ac:dyDescent="0.25">
      <c r="A579" s="118">
        <v>44328</v>
      </c>
      <c r="B579">
        <v>5.3064999999999998</v>
      </c>
    </row>
    <row r="580" spans="1:2" x14ac:dyDescent="0.25">
      <c r="A580" s="118">
        <v>44329</v>
      </c>
      <c r="B580">
        <v>5.3098000000000001</v>
      </c>
    </row>
    <row r="581" spans="1:2" x14ac:dyDescent="0.25">
      <c r="A581" s="118">
        <v>44330</v>
      </c>
      <c r="B581">
        <v>5.2733999999999996</v>
      </c>
    </row>
    <row r="582" spans="1:2" x14ac:dyDescent="0.25">
      <c r="A582" s="118">
        <v>44333</v>
      </c>
      <c r="B582">
        <v>5.2742000000000004</v>
      </c>
    </row>
    <row r="583" spans="1:2" x14ac:dyDescent="0.25">
      <c r="A583" s="118">
        <v>44334</v>
      </c>
      <c r="B583">
        <v>5.2613000000000003</v>
      </c>
    </row>
    <row r="584" spans="1:2" x14ac:dyDescent="0.25">
      <c r="A584" s="118">
        <v>44335</v>
      </c>
      <c r="B584">
        <v>5.3106</v>
      </c>
    </row>
    <row r="585" spans="1:2" x14ac:dyDescent="0.25">
      <c r="A585" s="118">
        <v>44336</v>
      </c>
      <c r="B585">
        <v>5.2846000000000002</v>
      </c>
    </row>
    <row r="586" spans="1:2" x14ac:dyDescent="0.25">
      <c r="A586" s="118">
        <v>44337</v>
      </c>
      <c r="B586">
        <v>5.3667999999999996</v>
      </c>
    </row>
    <row r="587" spans="1:2" x14ac:dyDescent="0.25">
      <c r="A587" s="118">
        <v>44340</v>
      </c>
      <c r="B587">
        <v>5.3182999999999998</v>
      </c>
    </row>
    <row r="588" spans="1:2" x14ac:dyDescent="0.25">
      <c r="A588" s="118">
        <v>44341</v>
      </c>
      <c r="B588">
        <v>5.3315000000000001</v>
      </c>
    </row>
    <row r="589" spans="1:2" x14ac:dyDescent="0.25">
      <c r="A589" s="118">
        <v>44342</v>
      </c>
      <c r="B589">
        <v>5.3120000000000003</v>
      </c>
    </row>
    <row r="590" spans="1:2" x14ac:dyDescent="0.25">
      <c r="A590" s="118">
        <v>44343</v>
      </c>
      <c r="B590">
        <v>5.2392000000000003</v>
      </c>
    </row>
    <row r="591" spans="1:2" x14ac:dyDescent="0.25">
      <c r="A591" s="118">
        <v>44344</v>
      </c>
      <c r="B591">
        <v>5.2256999999999998</v>
      </c>
    </row>
    <row r="592" spans="1:2" x14ac:dyDescent="0.25">
      <c r="A592" s="118">
        <v>44347</v>
      </c>
      <c r="B592">
        <v>5.2187999999999999</v>
      </c>
    </row>
    <row r="593" spans="1:2" x14ac:dyDescent="0.25">
      <c r="A593" s="118">
        <v>44348</v>
      </c>
      <c r="B593">
        <v>5.1517999999999997</v>
      </c>
    </row>
    <row r="594" spans="1:2" x14ac:dyDescent="0.25">
      <c r="A594" s="118">
        <v>44349</v>
      </c>
      <c r="B594">
        <v>5.0763999999999996</v>
      </c>
    </row>
    <row r="595" spans="1:2" x14ac:dyDescent="0.25">
      <c r="A595" s="118">
        <v>44350</v>
      </c>
      <c r="B595">
        <v>5.0763999999999996</v>
      </c>
    </row>
    <row r="596" spans="1:2" x14ac:dyDescent="0.25">
      <c r="A596" s="118">
        <v>44351</v>
      </c>
      <c r="B596">
        <v>5.0494000000000003</v>
      </c>
    </row>
    <row r="597" spans="1:2" x14ac:dyDescent="0.25">
      <c r="A597" s="118">
        <v>44354</v>
      </c>
      <c r="B597">
        <v>5.0458999999999996</v>
      </c>
    </row>
    <row r="598" spans="1:2" x14ac:dyDescent="0.25">
      <c r="A598" s="118">
        <v>44355</v>
      </c>
      <c r="B598">
        <v>5.0342000000000002</v>
      </c>
    </row>
    <row r="599" spans="1:2" x14ac:dyDescent="0.25">
      <c r="A599" s="118">
        <v>44356</v>
      </c>
      <c r="B599">
        <v>5.0624000000000002</v>
      </c>
    </row>
    <row r="600" spans="1:2" x14ac:dyDescent="0.25">
      <c r="A600" s="118">
        <v>44357</v>
      </c>
      <c r="B600">
        <v>5.0563000000000002</v>
      </c>
    </row>
    <row r="601" spans="1:2" x14ac:dyDescent="0.25">
      <c r="A601" s="118">
        <v>44358</v>
      </c>
      <c r="B601">
        <v>5.1181000000000001</v>
      </c>
    </row>
    <row r="602" spans="1:2" x14ac:dyDescent="0.25">
      <c r="A602" s="118">
        <v>44361</v>
      </c>
      <c r="B602">
        <v>5.0620000000000003</v>
      </c>
    </row>
    <row r="603" spans="1:2" x14ac:dyDescent="0.25">
      <c r="A603" s="118">
        <v>44362</v>
      </c>
      <c r="B603">
        <v>5.0457000000000001</v>
      </c>
    </row>
    <row r="604" spans="1:2" x14ac:dyDescent="0.25">
      <c r="A604" s="118">
        <v>44363</v>
      </c>
      <c r="B604">
        <v>5.0548999999999999</v>
      </c>
    </row>
    <row r="605" spans="1:2" x14ac:dyDescent="0.25">
      <c r="A605" s="118">
        <v>44364</v>
      </c>
      <c r="B605">
        <v>5.0082000000000004</v>
      </c>
    </row>
    <row r="606" spans="1:2" x14ac:dyDescent="0.25">
      <c r="A606" s="118">
        <v>44365</v>
      </c>
      <c r="B606">
        <v>5.0903</v>
      </c>
    </row>
    <row r="607" spans="1:2" x14ac:dyDescent="0.25">
      <c r="A607" s="118">
        <v>44368</v>
      </c>
      <c r="B607">
        <v>5.0152000000000001</v>
      </c>
    </row>
    <row r="608" spans="1:2" x14ac:dyDescent="0.25">
      <c r="A608" s="118">
        <v>44369</v>
      </c>
      <c r="B608">
        <v>4.9596</v>
      </c>
    </row>
    <row r="609" spans="1:2" x14ac:dyDescent="0.25">
      <c r="A609" s="118">
        <v>44370</v>
      </c>
      <c r="B609">
        <v>4.9669999999999996</v>
      </c>
    </row>
    <row r="610" spans="1:2" x14ac:dyDescent="0.25">
      <c r="A610" s="118">
        <v>44371</v>
      </c>
      <c r="B610">
        <v>4.9146000000000001</v>
      </c>
    </row>
    <row r="611" spans="1:2" x14ac:dyDescent="0.25">
      <c r="A611" s="118">
        <v>44372</v>
      </c>
      <c r="B611">
        <v>4.9343000000000004</v>
      </c>
    </row>
    <row r="612" spans="1:2" x14ac:dyDescent="0.25">
      <c r="A612" s="118">
        <v>44375</v>
      </c>
      <c r="B612">
        <v>4.9265999999999996</v>
      </c>
    </row>
    <row r="613" spans="1:2" x14ac:dyDescent="0.25">
      <c r="A613" s="118">
        <v>44376</v>
      </c>
      <c r="B613">
        <v>4.9565000000000001</v>
      </c>
    </row>
    <row r="614" spans="1:2" x14ac:dyDescent="0.25">
      <c r="A614" s="118">
        <v>44377</v>
      </c>
      <c r="B614">
        <v>4.9695999999999998</v>
      </c>
    </row>
    <row r="615" spans="1:2" x14ac:dyDescent="0.25">
      <c r="A615" s="118">
        <v>44378</v>
      </c>
      <c r="B615">
        <v>5.0490000000000004</v>
      </c>
    </row>
    <row r="616" spans="1:2" x14ac:dyDescent="0.25">
      <c r="A616" s="118">
        <v>44379</v>
      </c>
      <c r="B616">
        <v>5.0597000000000003</v>
      </c>
    </row>
    <row r="617" spans="1:2" x14ac:dyDescent="0.25">
      <c r="A617" s="118">
        <v>44382</v>
      </c>
      <c r="B617">
        <v>5.0951000000000004</v>
      </c>
    </row>
    <row r="618" spans="1:2" x14ac:dyDescent="0.25">
      <c r="A618" s="118">
        <v>44383</v>
      </c>
      <c r="B618">
        <v>5.1993999999999998</v>
      </c>
    </row>
    <row r="619" spans="1:2" x14ac:dyDescent="0.25">
      <c r="A619" s="118">
        <v>44384</v>
      </c>
      <c r="B619">
        <v>5.2324999999999999</v>
      </c>
    </row>
    <row r="620" spans="1:2" x14ac:dyDescent="0.25">
      <c r="A620" s="118">
        <v>44385</v>
      </c>
      <c r="B620">
        <v>5.2603999999999997</v>
      </c>
    </row>
    <row r="621" spans="1:2" x14ac:dyDescent="0.25">
      <c r="A621" s="118">
        <v>44386</v>
      </c>
      <c r="B621">
        <v>5.2603999999999997</v>
      </c>
    </row>
    <row r="622" spans="1:2" x14ac:dyDescent="0.25">
      <c r="A622" s="118">
        <v>44389</v>
      </c>
      <c r="B622">
        <v>5.1741999999999999</v>
      </c>
    </row>
    <row r="623" spans="1:2" x14ac:dyDescent="0.25">
      <c r="A623" s="118">
        <v>44390</v>
      </c>
      <c r="B623">
        <v>5.1634000000000002</v>
      </c>
    </row>
    <row r="624" spans="1:2" x14ac:dyDescent="0.25">
      <c r="A624" s="118">
        <v>44391</v>
      </c>
      <c r="B624">
        <v>5.0713999999999997</v>
      </c>
    </row>
    <row r="625" spans="1:2" x14ac:dyDescent="0.25">
      <c r="A625" s="118">
        <v>44392</v>
      </c>
      <c r="B625">
        <v>5.1119000000000003</v>
      </c>
    </row>
    <row r="626" spans="1:2" x14ac:dyDescent="0.25">
      <c r="A626" s="118">
        <v>44393</v>
      </c>
      <c r="B626">
        <v>5.1151999999999997</v>
      </c>
    </row>
    <row r="627" spans="1:2" x14ac:dyDescent="0.25">
      <c r="A627" s="118">
        <v>44396</v>
      </c>
      <c r="B627">
        <v>5.2516999999999996</v>
      </c>
    </row>
    <row r="628" spans="1:2" x14ac:dyDescent="0.25">
      <c r="A628" s="118">
        <v>44397</v>
      </c>
      <c r="B628">
        <v>5.2215999999999996</v>
      </c>
    </row>
    <row r="629" spans="1:2" x14ac:dyDescent="0.25">
      <c r="A629" s="118">
        <v>44398</v>
      </c>
      <c r="B629">
        <v>5.1881000000000004</v>
      </c>
    </row>
    <row r="630" spans="1:2" x14ac:dyDescent="0.25">
      <c r="A630" s="118">
        <v>44399</v>
      </c>
      <c r="B630">
        <v>5.2016999999999998</v>
      </c>
    </row>
    <row r="631" spans="1:2" x14ac:dyDescent="0.25">
      <c r="A631" s="118">
        <v>44400</v>
      </c>
      <c r="B631">
        <v>5.2</v>
      </c>
    </row>
    <row r="632" spans="1:2" x14ac:dyDescent="0.25">
      <c r="A632" s="118">
        <v>44403</v>
      </c>
      <c r="B632">
        <v>5.1764999999999999</v>
      </c>
    </row>
    <row r="633" spans="1:2" x14ac:dyDescent="0.25">
      <c r="A633" s="118">
        <v>44404</v>
      </c>
      <c r="B633">
        <v>5.1708999999999996</v>
      </c>
    </row>
    <row r="634" spans="1:2" x14ac:dyDescent="0.25">
      <c r="A634" s="118">
        <v>44405</v>
      </c>
      <c r="B634">
        <v>5.1167999999999996</v>
      </c>
    </row>
    <row r="635" spans="1:2" x14ac:dyDescent="0.25">
      <c r="A635" s="118">
        <v>44406</v>
      </c>
      <c r="B635">
        <v>5.0811000000000002</v>
      </c>
    </row>
    <row r="636" spans="1:2" x14ac:dyDescent="0.25">
      <c r="A636" s="118">
        <v>44407</v>
      </c>
      <c r="B636">
        <v>5.2119</v>
      </c>
    </row>
    <row r="637" spans="1:2" x14ac:dyDescent="0.25">
      <c r="A637" s="118">
        <v>44410</v>
      </c>
      <c r="B637">
        <v>5.1742999999999997</v>
      </c>
    </row>
    <row r="638" spans="1:2" x14ac:dyDescent="0.25">
      <c r="A638" s="118">
        <v>44411</v>
      </c>
      <c r="B638">
        <v>5.1974</v>
      </c>
    </row>
    <row r="639" spans="1:2" x14ac:dyDescent="0.25">
      <c r="A639" s="118">
        <v>44412</v>
      </c>
      <c r="B639">
        <v>5.1688999999999998</v>
      </c>
    </row>
    <row r="640" spans="1:2" x14ac:dyDescent="0.25">
      <c r="A640" s="118">
        <v>44413</v>
      </c>
      <c r="B640">
        <v>5.2492999999999999</v>
      </c>
    </row>
    <row r="641" spans="1:2" x14ac:dyDescent="0.25">
      <c r="A641" s="118">
        <v>44414</v>
      </c>
      <c r="B641">
        <v>5.2313999999999998</v>
      </c>
    </row>
    <row r="642" spans="1:2" x14ac:dyDescent="0.25">
      <c r="A642" s="118">
        <v>44417</v>
      </c>
      <c r="B642">
        <v>5.2343000000000002</v>
      </c>
    </row>
    <row r="643" spans="1:2" x14ac:dyDescent="0.25">
      <c r="A643" s="118">
        <v>44418</v>
      </c>
      <c r="B643">
        <v>5.1901000000000002</v>
      </c>
    </row>
    <row r="644" spans="1:2" x14ac:dyDescent="0.25">
      <c r="A644" s="118">
        <v>44419</v>
      </c>
      <c r="B644">
        <v>5.2226999999999997</v>
      </c>
    </row>
    <row r="645" spans="1:2" x14ac:dyDescent="0.25">
      <c r="A645" s="118">
        <v>44420</v>
      </c>
      <c r="B645">
        <v>5.2534000000000001</v>
      </c>
    </row>
    <row r="646" spans="1:2" x14ac:dyDescent="0.25">
      <c r="A646" s="118">
        <v>44421</v>
      </c>
      <c r="B646">
        <v>5.2477</v>
      </c>
    </row>
    <row r="647" spans="1:2" x14ac:dyDescent="0.25">
      <c r="A647" s="118">
        <v>44424</v>
      </c>
      <c r="B647">
        <v>5.2606000000000002</v>
      </c>
    </row>
    <row r="648" spans="1:2" x14ac:dyDescent="0.25">
      <c r="A648" s="118">
        <v>44425</v>
      </c>
      <c r="B648">
        <v>5.2938000000000001</v>
      </c>
    </row>
    <row r="649" spans="1:2" x14ac:dyDescent="0.25">
      <c r="A649" s="118">
        <v>44426</v>
      </c>
      <c r="B649">
        <v>5.3894000000000002</v>
      </c>
    </row>
    <row r="650" spans="1:2" x14ac:dyDescent="0.25">
      <c r="A650" s="118">
        <v>44427</v>
      </c>
      <c r="B650">
        <v>5.4149000000000003</v>
      </c>
    </row>
    <row r="651" spans="1:2" x14ac:dyDescent="0.25">
      <c r="A651" s="118">
        <v>44428</v>
      </c>
      <c r="B651">
        <v>5.3802000000000003</v>
      </c>
    </row>
    <row r="652" spans="1:2" x14ac:dyDescent="0.25">
      <c r="A652" s="118">
        <v>44431</v>
      </c>
      <c r="B652">
        <v>5.3804999999999996</v>
      </c>
    </row>
    <row r="653" spans="1:2" x14ac:dyDescent="0.25">
      <c r="A653" s="118">
        <v>44432</v>
      </c>
      <c r="B653">
        <v>5.2477</v>
      </c>
    </row>
    <row r="654" spans="1:2" x14ac:dyDescent="0.25">
      <c r="A654" s="118">
        <v>44433</v>
      </c>
      <c r="B654">
        <v>5.2142999999999997</v>
      </c>
    </row>
    <row r="655" spans="1:2" x14ac:dyDescent="0.25">
      <c r="A655" s="118">
        <v>44434</v>
      </c>
      <c r="B655">
        <v>5.2572000000000001</v>
      </c>
    </row>
    <row r="656" spans="1:2" x14ac:dyDescent="0.25">
      <c r="A656" s="118">
        <v>44435</v>
      </c>
      <c r="B656">
        <v>5.2572000000000001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0C784-01E9-4479-9F8C-36A792A8C4BF}">
  <sheetPr codeName="Planilha5"/>
  <dimension ref="A1:F655"/>
  <sheetViews>
    <sheetView showGridLines="0" topLeftCell="A5" workbookViewId="0">
      <selection activeCell="D7" sqref="D7"/>
    </sheetView>
  </sheetViews>
  <sheetFormatPr defaultRowHeight="15" x14ac:dyDescent="0.25"/>
  <cols>
    <col min="1" max="1" width="18.7109375" customWidth="1"/>
    <col min="2" max="2" width="27.28515625" customWidth="1"/>
    <col min="3" max="3" width="16.28515625" customWidth="1"/>
    <col min="4" max="4" width="21.7109375" customWidth="1"/>
    <col min="5" max="5" width="14.7109375" customWidth="1"/>
    <col min="6" max="6" width="18.7109375" customWidth="1"/>
    <col min="7" max="7" width="19.7109375" customWidth="1"/>
  </cols>
  <sheetData>
    <row r="1" spans="1:6" x14ac:dyDescent="0.25">
      <c r="A1" t="s">
        <v>4</v>
      </c>
      <c r="B1" s="29">
        <v>43526</v>
      </c>
    </row>
    <row r="2" spans="1:6" x14ac:dyDescent="0.25">
      <c r="A2" t="s">
        <v>1</v>
      </c>
    </row>
    <row r="3" spans="1:6" x14ac:dyDescent="0.25">
      <c r="A3" s="34" t="s">
        <v>55</v>
      </c>
      <c r="B3" s="21" t="s">
        <v>56</v>
      </c>
    </row>
    <row r="4" spans="1:6" x14ac:dyDescent="0.25">
      <c r="A4" t="s">
        <v>39</v>
      </c>
      <c r="C4" t="s">
        <v>40</v>
      </c>
    </row>
    <row r="5" spans="1:6" x14ac:dyDescent="0.25">
      <c r="A5" t="s">
        <v>2</v>
      </c>
      <c r="B5" t="s">
        <v>3</v>
      </c>
      <c r="C5" t="s">
        <v>2</v>
      </c>
      <c r="D5" t="s">
        <v>3</v>
      </c>
    </row>
    <row r="6" spans="1:6" x14ac:dyDescent="0.25">
      <c r="A6" s="118">
        <f>_xll.BDH($A$4,$B$5,$B$1,$B$2,"Dir=V","CDR=5D","Days=A","Dts=S",CONCATENATE("PCS",$B$3),"cols=2;rows=650")</f>
        <v>43528</v>
      </c>
      <c r="B6">
        <v>4.1399999999999997</v>
      </c>
      <c r="C6" s="118">
        <f>_xll.BDH($C$4,$B$5,$B$1,$B$2,"Dir=V","CDR=5D","Days=A","Dts=S",CONCATENATE("PCS",$B$3),"cols=2;rows=650")</f>
        <v>43528</v>
      </c>
      <c r="D6">
        <v>4.3600000000000003</v>
      </c>
      <c r="F6" s="30"/>
    </row>
    <row r="7" spans="1:6" x14ac:dyDescent="0.25">
      <c r="A7" s="118">
        <v>43529</v>
      </c>
      <c r="B7">
        <v>4.1399999999999997</v>
      </c>
      <c r="C7" s="118">
        <v>43529</v>
      </c>
      <c r="D7">
        <v>4.3600000000000003</v>
      </c>
      <c r="F7" s="30"/>
    </row>
    <row r="8" spans="1:6" x14ac:dyDescent="0.25">
      <c r="A8" s="118">
        <v>43530</v>
      </c>
      <c r="B8">
        <v>4.1500000000000004</v>
      </c>
      <c r="C8" s="118">
        <v>43530</v>
      </c>
      <c r="D8">
        <v>4.37</v>
      </c>
      <c r="F8" s="30"/>
    </row>
    <row r="9" spans="1:6" x14ac:dyDescent="0.25">
      <c r="A9" s="118">
        <v>43531</v>
      </c>
      <c r="B9">
        <v>4.1186999999999996</v>
      </c>
      <c r="C9" s="118">
        <v>43531</v>
      </c>
      <c r="D9">
        <v>4.37</v>
      </c>
      <c r="F9" s="30"/>
    </row>
    <row r="10" spans="1:6" x14ac:dyDescent="0.25">
      <c r="A10" s="118">
        <v>43532</v>
      </c>
      <c r="B10">
        <v>4.1174999999999997</v>
      </c>
      <c r="C10" s="118">
        <v>43532</v>
      </c>
      <c r="D10">
        <v>4.37</v>
      </c>
      <c r="F10" s="30"/>
    </row>
    <row r="11" spans="1:6" x14ac:dyDescent="0.25">
      <c r="A11" s="118">
        <v>43535</v>
      </c>
      <c r="B11">
        <v>4.0525000000000002</v>
      </c>
      <c r="C11" s="118">
        <v>43535</v>
      </c>
      <c r="D11">
        <v>4.37</v>
      </c>
      <c r="F11" s="30"/>
    </row>
    <row r="12" spans="1:6" x14ac:dyDescent="0.25">
      <c r="A12" s="118">
        <v>43536</v>
      </c>
      <c r="B12">
        <v>4.0734000000000004</v>
      </c>
      <c r="C12" s="118">
        <v>43536</v>
      </c>
      <c r="D12">
        <v>4.37</v>
      </c>
      <c r="F12" s="30"/>
    </row>
    <row r="13" spans="1:6" x14ac:dyDescent="0.25">
      <c r="A13" s="118">
        <v>43537</v>
      </c>
      <c r="B13">
        <v>3.99</v>
      </c>
      <c r="C13" s="118">
        <v>43537</v>
      </c>
      <c r="D13">
        <v>4.25</v>
      </c>
      <c r="F13" s="30"/>
    </row>
    <row r="14" spans="1:6" x14ac:dyDescent="0.25">
      <c r="A14" s="118">
        <v>43538</v>
      </c>
      <c r="B14">
        <v>4.0099</v>
      </c>
      <c r="C14" s="118">
        <v>43538</v>
      </c>
      <c r="D14">
        <v>4.28</v>
      </c>
      <c r="F14" s="30"/>
    </row>
    <row r="15" spans="1:6" x14ac:dyDescent="0.25">
      <c r="A15" s="118">
        <v>43539</v>
      </c>
      <c r="B15">
        <v>4.0049000000000001</v>
      </c>
      <c r="C15" s="118">
        <v>43539</v>
      </c>
      <c r="D15">
        <v>4.28</v>
      </c>
      <c r="F15" s="30"/>
    </row>
    <row r="16" spans="1:6" x14ac:dyDescent="0.25">
      <c r="A16" s="118">
        <v>43542</v>
      </c>
      <c r="B16">
        <v>4.0049000000000001</v>
      </c>
      <c r="C16" s="118">
        <v>43542</v>
      </c>
      <c r="D16">
        <v>4.22</v>
      </c>
      <c r="F16" s="30"/>
    </row>
    <row r="17" spans="1:6" x14ac:dyDescent="0.25">
      <c r="A17" s="118">
        <v>43543</v>
      </c>
      <c r="B17">
        <v>3.94</v>
      </c>
      <c r="C17" s="118">
        <v>43543</v>
      </c>
      <c r="D17">
        <v>4.22</v>
      </c>
      <c r="F17" s="30"/>
    </row>
    <row r="18" spans="1:6" x14ac:dyDescent="0.25">
      <c r="A18" s="118">
        <v>43544</v>
      </c>
      <c r="B18">
        <v>3.94</v>
      </c>
      <c r="C18" s="118">
        <v>43544</v>
      </c>
      <c r="D18">
        <v>4.1900000000000004</v>
      </c>
      <c r="F18" s="30"/>
    </row>
    <row r="19" spans="1:6" x14ac:dyDescent="0.25">
      <c r="A19" s="118">
        <v>43545</v>
      </c>
      <c r="B19">
        <v>3.94</v>
      </c>
      <c r="C19" s="118">
        <v>43545</v>
      </c>
      <c r="D19">
        <v>4.1900000000000004</v>
      </c>
      <c r="F19" s="30"/>
    </row>
    <row r="20" spans="1:6" x14ac:dyDescent="0.25">
      <c r="A20" s="118">
        <v>43546</v>
      </c>
      <c r="B20">
        <v>3.94</v>
      </c>
      <c r="C20" s="118">
        <v>43546</v>
      </c>
      <c r="D20">
        <v>4.1900000000000004</v>
      </c>
      <c r="F20" s="30"/>
    </row>
    <row r="21" spans="1:6" x14ac:dyDescent="0.25">
      <c r="A21" s="118">
        <v>43549</v>
      </c>
      <c r="B21">
        <v>4.1500000000000004</v>
      </c>
      <c r="C21" s="118">
        <v>43549</v>
      </c>
      <c r="D21">
        <v>4.1900000000000004</v>
      </c>
      <c r="F21" s="30"/>
    </row>
    <row r="22" spans="1:6" x14ac:dyDescent="0.25">
      <c r="A22" s="118">
        <v>43550</v>
      </c>
      <c r="B22">
        <v>4.1870000000000003</v>
      </c>
      <c r="C22" s="118">
        <v>43550</v>
      </c>
      <c r="D22">
        <v>4.3890000000000002</v>
      </c>
      <c r="F22" s="30"/>
    </row>
    <row r="23" spans="1:6" x14ac:dyDescent="0.25">
      <c r="A23" s="118">
        <v>43551</v>
      </c>
      <c r="B23">
        <v>4.3</v>
      </c>
      <c r="C23" s="118">
        <v>43551</v>
      </c>
      <c r="D23">
        <v>4.3890000000000002</v>
      </c>
      <c r="F23" s="30"/>
    </row>
    <row r="24" spans="1:6" x14ac:dyDescent="0.25">
      <c r="A24" s="118">
        <v>43552</v>
      </c>
      <c r="B24">
        <v>4.3</v>
      </c>
      <c r="C24" s="118">
        <v>43552</v>
      </c>
      <c r="D24">
        <v>4.3890000000000002</v>
      </c>
      <c r="F24" s="30"/>
    </row>
    <row r="25" spans="1:6" x14ac:dyDescent="0.25">
      <c r="A25" s="118">
        <v>43553</v>
      </c>
      <c r="B25">
        <v>4.12</v>
      </c>
      <c r="C25" s="118">
        <v>43553</v>
      </c>
      <c r="D25">
        <v>4.3890000000000002</v>
      </c>
      <c r="F25" s="30"/>
    </row>
    <row r="26" spans="1:6" x14ac:dyDescent="0.25">
      <c r="A26" s="118">
        <v>43556</v>
      </c>
      <c r="B26">
        <v>4.09</v>
      </c>
      <c r="C26" s="118">
        <v>43556</v>
      </c>
      <c r="D26">
        <v>4.32</v>
      </c>
      <c r="F26" s="30"/>
    </row>
    <row r="27" spans="1:6" x14ac:dyDescent="0.25">
      <c r="A27" s="118">
        <v>43557</v>
      </c>
      <c r="B27">
        <v>4.0625</v>
      </c>
      <c r="C27" s="118">
        <v>43557</v>
      </c>
      <c r="D27">
        <v>4.32</v>
      </c>
      <c r="F27" s="30"/>
    </row>
    <row r="28" spans="1:6" x14ac:dyDescent="0.25">
      <c r="A28" s="118">
        <v>43558</v>
      </c>
      <c r="B28">
        <v>4.1399999999999997</v>
      </c>
      <c r="C28" s="118">
        <v>43558</v>
      </c>
      <c r="D28">
        <v>4.32</v>
      </c>
      <c r="F28" s="30"/>
    </row>
    <row r="29" spans="1:6" x14ac:dyDescent="0.25">
      <c r="A29" s="118">
        <v>43559</v>
      </c>
      <c r="B29">
        <v>4.1208999999999998</v>
      </c>
      <c r="C29" s="118">
        <v>43559</v>
      </c>
      <c r="D29">
        <v>4.32</v>
      </c>
      <c r="F29" s="30"/>
    </row>
    <row r="30" spans="1:6" x14ac:dyDescent="0.25">
      <c r="A30" s="118">
        <v>43560</v>
      </c>
      <c r="B30">
        <v>4.0999999999999996</v>
      </c>
      <c r="C30" s="118">
        <v>43560</v>
      </c>
      <c r="D30">
        <v>4.32</v>
      </c>
      <c r="F30" s="30"/>
    </row>
    <row r="31" spans="1:6" x14ac:dyDescent="0.25">
      <c r="A31" s="118">
        <v>43563</v>
      </c>
      <c r="B31">
        <v>4.0999999999999996</v>
      </c>
      <c r="C31" s="118">
        <v>43563</v>
      </c>
      <c r="D31">
        <v>4.32</v>
      </c>
      <c r="F31" s="30"/>
    </row>
    <row r="32" spans="1:6" x14ac:dyDescent="0.25">
      <c r="A32" s="118">
        <v>43564</v>
      </c>
      <c r="B32">
        <v>4.2446999999999999</v>
      </c>
      <c r="C32" s="118">
        <v>43564</v>
      </c>
      <c r="D32">
        <v>4.4539</v>
      </c>
      <c r="F32" s="30"/>
    </row>
    <row r="33" spans="1:6" x14ac:dyDescent="0.25">
      <c r="A33" s="118">
        <v>43565</v>
      </c>
      <c r="B33">
        <v>4.2260999999999997</v>
      </c>
      <c r="C33" s="118">
        <v>43565</v>
      </c>
      <c r="D33">
        <v>4.4747000000000003</v>
      </c>
      <c r="F33" s="30"/>
    </row>
    <row r="34" spans="1:6" x14ac:dyDescent="0.25">
      <c r="A34" s="118">
        <v>43566</v>
      </c>
      <c r="B34">
        <v>4.2039</v>
      </c>
      <c r="C34" s="118">
        <v>43566</v>
      </c>
      <c r="D34">
        <v>4.4747000000000003</v>
      </c>
      <c r="F34" s="30"/>
    </row>
    <row r="35" spans="1:6" x14ac:dyDescent="0.25">
      <c r="A35" s="118">
        <v>43567</v>
      </c>
      <c r="B35">
        <v>4.2497999999999996</v>
      </c>
      <c r="C35" s="118">
        <v>43567</v>
      </c>
      <c r="D35">
        <v>4.5</v>
      </c>
      <c r="F35" s="30"/>
    </row>
    <row r="36" spans="1:6" x14ac:dyDescent="0.25">
      <c r="A36" s="118">
        <v>43570</v>
      </c>
      <c r="B36">
        <v>4.26</v>
      </c>
      <c r="C36" s="118">
        <v>43570</v>
      </c>
      <c r="D36">
        <v>4.5</v>
      </c>
      <c r="F36" s="30"/>
    </row>
    <row r="37" spans="1:6" x14ac:dyDescent="0.25">
      <c r="A37" s="118">
        <v>43571</v>
      </c>
      <c r="B37">
        <v>4.29</v>
      </c>
      <c r="C37" s="118">
        <v>43571</v>
      </c>
      <c r="D37">
        <v>4.5</v>
      </c>
      <c r="F37" s="30"/>
    </row>
    <row r="38" spans="1:6" x14ac:dyDescent="0.25">
      <c r="A38" s="118">
        <v>43572</v>
      </c>
      <c r="B38">
        <v>4.32</v>
      </c>
      <c r="C38" s="118">
        <v>43572</v>
      </c>
      <c r="D38">
        <v>4.5</v>
      </c>
      <c r="F38" s="30"/>
    </row>
    <row r="39" spans="1:6" x14ac:dyDescent="0.25">
      <c r="A39" s="118">
        <v>43573</v>
      </c>
      <c r="B39">
        <v>4.25</v>
      </c>
      <c r="C39" s="118">
        <v>43573</v>
      </c>
      <c r="D39">
        <v>4.47</v>
      </c>
      <c r="F39" s="30"/>
    </row>
    <row r="40" spans="1:6" x14ac:dyDescent="0.25">
      <c r="A40" s="118">
        <v>43574</v>
      </c>
      <c r="B40">
        <v>4.25</v>
      </c>
      <c r="C40" s="118">
        <v>43574</v>
      </c>
      <c r="D40">
        <v>4.47</v>
      </c>
      <c r="F40" s="30"/>
    </row>
    <row r="41" spans="1:6" x14ac:dyDescent="0.25">
      <c r="A41" s="118">
        <v>43577</v>
      </c>
      <c r="B41">
        <v>4.25</v>
      </c>
      <c r="C41" s="118">
        <v>43577</v>
      </c>
      <c r="D41">
        <v>4.4800000000000004</v>
      </c>
      <c r="F41" s="30"/>
    </row>
    <row r="42" spans="1:6" x14ac:dyDescent="0.25">
      <c r="A42" s="118">
        <v>43578</v>
      </c>
      <c r="B42">
        <v>4.25</v>
      </c>
      <c r="C42" s="118">
        <v>43578</v>
      </c>
      <c r="D42">
        <v>4.4800000000000004</v>
      </c>
      <c r="F42" s="30"/>
    </row>
    <row r="43" spans="1:6" x14ac:dyDescent="0.25">
      <c r="A43" s="118">
        <v>43579</v>
      </c>
      <c r="B43">
        <v>4.2312000000000003</v>
      </c>
      <c r="C43" s="118">
        <v>43579</v>
      </c>
      <c r="D43">
        <v>4.4800000000000004</v>
      </c>
      <c r="F43" s="30"/>
    </row>
    <row r="44" spans="1:6" x14ac:dyDescent="0.25">
      <c r="A44" s="118">
        <v>43580</v>
      </c>
      <c r="B44">
        <v>4.2145999999999999</v>
      </c>
      <c r="C44" s="118">
        <v>43580</v>
      </c>
      <c r="D44">
        <v>4.4800000000000004</v>
      </c>
      <c r="F44" s="30"/>
    </row>
    <row r="45" spans="1:6" x14ac:dyDescent="0.25">
      <c r="A45" s="118">
        <v>43581</v>
      </c>
      <c r="B45">
        <v>4.1654</v>
      </c>
      <c r="C45" s="118">
        <v>43581</v>
      </c>
      <c r="D45">
        <v>4.4800000000000004</v>
      </c>
      <c r="F45" s="30"/>
    </row>
    <row r="46" spans="1:6" x14ac:dyDescent="0.25">
      <c r="A46" s="118">
        <v>43584</v>
      </c>
      <c r="B46">
        <v>4.16</v>
      </c>
      <c r="C46" s="118">
        <v>43584</v>
      </c>
      <c r="D46">
        <v>4.4800000000000004</v>
      </c>
      <c r="F46" s="30"/>
    </row>
    <row r="47" spans="1:6" x14ac:dyDescent="0.25">
      <c r="A47" s="118">
        <v>43585</v>
      </c>
      <c r="B47">
        <v>4.1500000000000004</v>
      </c>
      <c r="C47" s="118">
        <v>43585</v>
      </c>
      <c r="D47">
        <v>4.3499999999999996</v>
      </c>
      <c r="F47" s="30"/>
    </row>
    <row r="48" spans="1:6" x14ac:dyDescent="0.25">
      <c r="A48" s="118">
        <v>43586</v>
      </c>
      <c r="B48">
        <v>4.1500000000000004</v>
      </c>
      <c r="C48" s="118">
        <v>43586</v>
      </c>
      <c r="D48">
        <v>4.3499999999999996</v>
      </c>
      <c r="F48" s="30"/>
    </row>
    <row r="49" spans="1:6" x14ac:dyDescent="0.25">
      <c r="A49" s="118">
        <v>43587</v>
      </c>
      <c r="B49">
        <v>4.1500000000000004</v>
      </c>
      <c r="C49" s="118">
        <v>43587</v>
      </c>
      <c r="D49">
        <v>4.3499999999999996</v>
      </c>
      <c r="F49" s="30"/>
    </row>
    <row r="50" spans="1:6" x14ac:dyDescent="0.25">
      <c r="A50" s="118">
        <v>43588</v>
      </c>
      <c r="B50">
        <v>4.09</v>
      </c>
      <c r="C50" s="118">
        <v>43588</v>
      </c>
      <c r="D50">
        <v>4.3499999999999996</v>
      </c>
      <c r="F50" s="30"/>
    </row>
    <row r="51" spans="1:6" x14ac:dyDescent="0.25">
      <c r="A51" s="118">
        <v>43591</v>
      </c>
      <c r="B51">
        <v>4.09</v>
      </c>
      <c r="C51" s="118">
        <v>43591</v>
      </c>
      <c r="D51">
        <v>4.3099999999999996</v>
      </c>
      <c r="F51" s="30"/>
    </row>
    <row r="52" spans="1:6" x14ac:dyDescent="0.25">
      <c r="A52" s="118">
        <v>43592</v>
      </c>
      <c r="B52">
        <v>4.1207000000000003</v>
      </c>
      <c r="C52" s="118">
        <v>43592</v>
      </c>
      <c r="D52">
        <v>4.3099999999999996</v>
      </c>
      <c r="F52" s="30"/>
    </row>
    <row r="53" spans="1:6" x14ac:dyDescent="0.25">
      <c r="A53" s="118">
        <v>43593</v>
      </c>
      <c r="B53">
        <v>4.09</v>
      </c>
      <c r="C53" s="118">
        <v>43593</v>
      </c>
      <c r="D53">
        <v>4.29</v>
      </c>
      <c r="F53" s="30"/>
    </row>
    <row r="54" spans="1:6" x14ac:dyDescent="0.25">
      <c r="A54" s="118">
        <v>43594</v>
      </c>
      <c r="B54">
        <v>4.0541</v>
      </c>
      <c r="C54" s="118">
        <v>43594</v>
      </c>
      <c r="D54">
        <v>4.29</v>
      </c>
      <c r="F54" s="30"/>
    </row>
    <row r="55" spans="1:6" x14ac:dyDescent="0.25">
      <c r="A55" s="118">
        <v>43595</v>
      </c>
      <c r="B55">
        <v>4.0242000000000004</v>
      </c>
      <c r="C55" s="118">
        <v>43595</v>
      </c>
      <c r="D55">
        <v>4.29</v>
      </c>
      <c r="F55" s="30"/>
    </row>
    <row r="56" spans="1:6" x14ac:dyDescent="0.25">
      <c r="A56" s="118">
        <v>43598</v>
      </c>
      <c r="B56">
        <v>4.0401999999999996</v>
      </c>
      <c r="C56" s="118">
        <v>43598</v>
      </c>
      <c r="D56">
        <v>4.2300000000000004</v>
      </c>
      <c r="F56" s="30"/>
    </row>
    <row r="57" spans="1:6" x14ac:dyDescent="0.25">
      <c r="A57" s="118">
        <v>43599</v>
      </c>
      <c r="B57">
        <v>4.0401999999999996</v>
      </c>
      <c r="C57" s="118">
        <v>43599</v>
      </c>
      <c r="D57">
        <v>4.2300000000000004</v>
      </c>
      <c r="F57" s="30"/>
    </row>
    <row r="58" spans="1:6" x14ac:dyDescent="0.25">
      <c r="A58" s="118">
        <v>43600</v>
      </c>
      <c r="B58">
        <v>3.9794</v>
      </c>
      <c r="C58" s="118">
        <v>43600</v>
      </c>
      <c r="D58">
        <v>4.1900000000000004</v>
      </c>
      <c r="F58" s="30"/>
    </row>
    <row r="59" spans="1:6" x14ac:dyDescent="0.25">
      <c r="A59" s="118">
        <v>43601</v>
      </c>
      <c r="B59">
        <v>4.0599999999999996</v>
      </c>
      <c r="C59" s="118">
        <v>43601</v>
      </c>
      <c r="D59">
        <v>4.1900000000000004</v>
      </c>
      <c r="F59" s="30"/>
    </row>
    <row r="60" spans="1:6" x14ac:dyDescent="0.25">
      <c r="A60" s="118">
        <v>43602</v>
      </c>
      <c r="B60">
        <v>4.0599999999999996</v>
      </c>
      <c r="C60" s="118">
        <v>43602</v>
      </c>
      <c r="D60">
        <v>4.1900000000000004</v>
      </c>
      <c r="F60" s="30"/>
    </row>
    <row r="61" spans="1:6" x14ac:dyDescent="0.25">
      <c r="A61" s="118">
        <v>43605</v>
      </c>
      <c r="B61">
        <v>4.1100000000000003</v>
      </c>
      <c r="C61" s="118">
        <v>43605</v>
      </c>
      <c r="D61">
        <v>4.2699999999999996</v>
      </c>
      <c r="F61" s="30"/>
    </row>
    <row r="62" spans="1:6" x14ac:dyDescent="0.25">
      <c r="A62" s="118">
        <v>43606</v>
      </c>
      <c r="B62">
        <v>4.0475000000000003</v>
      </c>
      <c r="C62" s="118">
        <v>43606</v>
      </c>
      <c r="D62">
        <v>4.22</v>
      </c>
      <c r="F62" s="30"/>
    </row>
    <row r="63" spans="1:6" x14ac:dyDescent="0.25">
      <c r="A63" s="118">
        <v>43607</v>
      </c>
      <c r="B63">
        <v>4.0296000000000003</v>
      </c>
      <c r="C63" s="118">
        <v>43607</v>
      </c>
      <c r="D63">
        <v>4.2</v>
      </c>
      <c r="F63" s="30"/>
    </row>
    <row r="64" spans="1:6" x14ac:dyDescent="0.25">
      <c r="A64" s="118">
        <v>43608</v>
      </c>
      <c r="B64">
        <v>4.01</v>
      </c>
      <c r="C64" s="118">
        <v>43608</v>
      </c>
      <c r="D64">
        <v>4.2</v>
      </c>
      <c r="F64" s="30"/>
    </row>
    <row r="65" spans="1:6" x14ac:dyDescent="0.25">
      <c r="A65" s="118">
        <v>43609</v>
      </c>
      <c r="B65">
        <v>3.9775999999999998</v>
      </c>
      <c r="C65" s="118">
        <v>43609</v>
      </c>
      <c r="D65">
        <v>4.1581000000000001</v>
      </c>
      <c r="F65" s="30"/>
    </row>
    <row r="66" spans="1:6" x14ac:dyDescent="0.25">
      <c r="A66" s="118">
        <v>43612</v>
      </c>
      <c r="B66">
        <v>3.9499</v>
      </c>
      <c r="C66" s="118">
        <v>43612</v>
      </c>
      <c r="D66">
        <v>4.1597999999999997</v>
      </c>
      <c r="F66" s="30"/>
    </row>
    <row r="67" spans="1:6" x14ac:dyDescent="0.25">
      <c r="A67" s="118">
        <v>43613</v>
      </c>
      <c r="B67">
        <v>3.8250000000000002</v>
      </c>
      <c r="C67" s="118">
        <v>43613</v>
      </c>
      <c r="D67">
        <v>4.08</v>
      </c>
      <c r="F67" s="30"/>
    </row>
    <row r="68" spans="1:6" x14ac:dyDescent="0.25">
      <c r="A68" s="118">
        <v>43614</v>
      </c>
      <c r="B68">
        <v>3.77</v>
      </c>
      <c r="C68" s="118">
        <v>43614</v>
      </c>
      <c r="D68">
        <v>4.0797999999999996</v>
      </c>
      <c r="F68" s="30"/>
    </row>
    <row r="69" spans="1:6" x14ac:dyDescent="0.25">
      <c r="A69" s="118">
        <v>43615</v>
      </c>
      <c r="B69">
        <v>3.7183000000000002</v>
      </c>
      <c r="C69" s="118">
        <v>43615</v>
      </c>
      <c r="D69">
        <v>4.0797999999999996</v>
      </c>
      <c r="F69" s="30"/>
    </row>
    <row r="70" spans="1:6" x14ac:dyDescent="0.25">
      <c r="A70" s="118">
        <v>43616</v>
      </c>
      <c r="B70">
        <v>3.7446000000000002</v>
      </c>
      <c r="C70" s="118">
        <v>43616</v>
      </c>
      <c r="D70">
        <v>3.92</v>
      </c>
      <c r="F70" s="30"/>
    </row>
    <row r="71" spans="1:6" x14ac:dyDescent="0.25">
      <c r="A71" s="118">
        <v>43619</v>
      </c>
      <c r="B71">
        <v>3.73</v>
      </c>
      <c r="C71" s="118">
        <v>43619</v>
      </c>
      <c r="D71">
        <v>3.89</v>
      </c>
      <c r="F71" s="30"/>
    </row>
    <row r="72" spans="1:6" x14ac:dyDescent="0.25">
      <c r="A72" s="118">
        <v>43620</v>
      </c>
      <c r="B72">
        <v>3.71</v>
      </c>
      <c r="C72" s="118">
        <v>43620</v>
      </c>
      <c r="D72">
        <v>3.89</v>
      </c>
      <c r="F72" s="30"/>
    </row>
    <row r="73" spans="1:6" x14ac:dyDescent="0.25">
      <c r="A73" s="118">
        <v>43621</v>
      </c>
      <c r="B73">
        <v>3.73</v>
      </c>
      <c r="C73" s="118">
        <v>43621</v>
      </c>
      <c r="D73">
        <v>3.93</v>
      </c>
    </row>
    <row r="74" spans="1:6" x14ac:dyDescent="0.25">
      <c r="A74" s="118">
        <v>43622</v>
      </c>
      <c r="B74">
        <v>3.6358000000000001</v>
      </c>
      <c r="C74" s="118">
        <v>43622</v>
      </c>
      <c r="D74">
        <v>3.8723000000000001</v>
      </c>
    </row>
    <row r="75" spans="1:6" x14ac:dyDescent="0.25">
      <c r="A75" s="118">
        <v>43623</v>
      </c>
      <c r="B75">
        <v>3.5249999999999999</v>
      </c>
      <c r="C75" s="118">
        <v>43623</v>
      </c>
      <c r="D75">
        <v>3.8319000000000001</v>
      </c>
    </row>
    <row r="76" spans="1:6" x14ac:dyDescent="0.25">
      <c r="A76" s="118">
        <v>43626</v>
      </c>
      <c r="B76">
        <v>3.49</v>
      </c>
      <c r="C76" s="118">
        <v>43626</v>
      </c>
      <c r="D76">
        <v>3.8319000000000001</v>
      </c>
    </row>
    <row r="77" spans="1:6" x14ac:dyDescent="0.25">
      <c r="A77" s="118">
        <v>43627</v>
      </c>
      <c r="B77">
        <v>3.4599000000000002</v>
      </c>
      <c r="C77" s="118">
        <v>43627</v>
      </c>
      <c r="D77">
        <v>3.8</v>
      </c>
    </row>
    <row r="78" spans="1:6" x14ac:dyDescent="0.25">
      <c r="A78" s="118">
        <v>43628</v>
      </c>
      <c r="B78">
        <v>3.4897</v>
      </c>
      <c r="C78" s="118">
        <v>43628</v>
      </c>
      <c r="D78">
        <v>3.85</v>
      </c>
    </row>
    <row r="79" spans="1:6" x14ac:dyDescent="0.25">
      <c r="A79" s="118">
        <v>43629</v>
      </c>
      <c r="B79">
        <v>3.5</v>
      </c>
      <c r="C79" s="118">
        <v>43629</v>
      </c>
      <c r="D79">
        <v>3.84</v>
      </c>
    </row>
    <row r="80" spans="1:6" x14ac:dyDescent="0.25">
      <c r="A80" s="118">
        <v>43630</v>
      </c>
      <c r="B80">
        <v>3.46</v>
      </c>
      <c r="C80" s="118">
        <v>43630</v>
      </c>
      <c r="D80">
        <v>3.83</v>
      </c>
    </row>
    <row r="81" spans="1:4" x14ac:dyDescent="0.25">
      <c r="A81" s="118">
        <v>43633</v>
      </c>
      <c r="B81">
        <v>3.43</v>
      </c>
      <c r="C81" s="118">
        <v>43633</v>
      </c>
      <c r="D81">
        <v>3.82</v>
      </c>
    </row>
    <row r="82" spans="1:4" x14ac:dyDescent="0.25">
      <c r="A82" s="118">
        <v>43634</v>
      </c>
      <c r="B82">
        <v>3.42</v>
      </c>
      <c r="C82" s="118">
        <v>43634</v>
      </c>
      <c r="D82">
        <v>3.82</v>
      </c>
    </row>
    <row r="83" spans="1:4" x14ac:dyDescent="0.25">
      <c r="A83" s="118">
        <v>43635</v>
      </c>
      <c r="B83">
        <v>3.38</v>
      </c>
      <c r="C83" s="118">
        <v>43635</v>
      </c>
      <c r="D83">
        <v>3.79</v>
      </c>
    </row>
    <row r="84" spans="1:4" x14ac:dyDescent="0.25">
      <c r="A84" s="118">
        <v>43636</v>
      </c>
      <c r="B84">
        <v>3.38</v>
      </c>
      <c r="C84" s="118">
        <v>43636</v>
      </c>
      <c r="D84">
        <v>3.79</v>
      </c>
    </row>
    <row r="85" spans="1:4" x14ac:dyDescent="0.25">
      <c r="A85" s="118">
        <v>43637</v>
      </c>
      <c r="B85">
        <v>3.2393999999999998</v>
      </c>
      <c r="C85" s="118">
        <v>43637</v>
      </c>
      <c r="D85">
        <v>3.67</v>
      </c>
    </row>
    <row r="86" spans="1:4" x14ac:dyDescent="0.25">
      <c r="A86" s="118">
        <v>43640</v>
      </c>
      <c r="B86">
        <v>3.23</v>
      </c>
      <c r="C86" s="118">
        <v>43640</v>
      </c>
      <c r="D86">
        <v>3.66</v>
      </c>
    </row>
    <row r="87" spans="1:4" x14ac:dyDescent="0.25">
      <c r="A87" s="118">
        <v>43641</v>
      </c>
      <c r="B87">
        <v>3.2978000000000001</v>
      </c>
      <c r="C87" s="118">
        <v>43641</v>
      </c>
      <c r="D87">
        <v>3.6387999999999998</v>
      </c>
    </row>
    <row r="88" spans="1:4" x14ac:dyDescent="0.25">
      <c r="A88" s="118">
        <v>43642</v>
      </c>
      <c r="B88">
        <v>3.3</v>
      </c>
      <c r="C88" s="118">
        <v>43642</v>
      </c>
      <c r="D88">
        <v>3.66</v>
      </c>
    </row>
    <row r="89" spans="1:4" x14ac:dyDescent="0.25">
      <c r="A89" s="118">
        <v>43643</v>
      </c>
      <c r="B89">
        <v>3.25</v>
      </c>
      <c r="C89" s="118">
        <v>43643</v>
      </c>
      <c r="D89">
        <v>3.61</v>
      </c>
    </row>
    <row r="90" spans="1:4" x14ac:dyDescent="0.25">
      <c r="A90" s="118">
        <v>43644</v>
      </c>
      <c r="B90">
        <v>3.17</v>
      </c>
      <c r="C90" s="118">
        <v>43644</v>
      </c>
      <c r="D90">
        <v>3.54</v>
      </c>
    </row>
    <row r="91" spans="1:4" x14ac:dyDescent="0.25">
      <c r="A91" s="118">
        <v>43647</v>
      </c>
      <c r="B91">
        <v>3.17</v>
      </c>
      <c r="C91" s="118">
        <v>43647</v>
      </c>
      <c r="D91">
        <v>3.52</v>
      </c>
    </row>
    <row r="92" spans="1:4" x14ac:dyDescent="0.25">
      <c r="A92" s="118">
        <v>43648</v>
      </c>
      <c r="B92">
        <v>3.24</v>
      </c>
      <c r="C92" s="118">
        <v>43648</v>
      </c>
      <c r="D92">
        <v>3.51</v>
      </c>
    </row>
    <row r="93" spans="1:4" x14ac:dyDescent="0.25">
      <c r="A93" s="118">
        <v>43649</v>
      </c>
      <c r="B93">
        <v>3.2</v>
      </c>
      <c r="C93" s="118">
        <v>43649</v>
      </c>
      <c r="D93">
        <v>3.51</v>
      </c>
    </row>
    <row r="94" spans="1:4" x14ac:dyDescent="0.25">
      <c r="A94" s="118">
        <v>43650</v>
      </c>
      <c r="B94">
        <v>3.13</v>
      </c>
      <c r="C94" s="118">
        <v>43650</v>
      </c>
      <c r="D94">
        <v>3.54</v>
      </c>
    </row>
    <row r="95" spans="1:4" x14ac:dyDescent="0.25">
      <c r="A95" s="118">
        <v>43651</v>
      </c>
      <c r="B95">
        <v>3.1</v>
      </c>
      <c r="C95" s="118">
        <v>43651</v>
      </c>
      <c r="D95">
        <v>3.55</v>
      </c>
    </row>
    <row r="96" spans="1:4" x14ac:dyDescent="0.25">
      <c r="A96" s="118">
        <v>43654</v>
      </c>
      <c r="B96">
        <v>3.05</v>
      </c>
      <c r="C96" s="118">
        <v>43654</v>
      </c>
      <c r="D96">
        <v>3.52</v>
      </c>
    </row>
    <row r="97" spans="1:4" x14ac:dyDescent="0.25">
      <c r="A97" s="118">
        <v>43655</v>
      </c>
      <c r="B97">
        <v>3.05</v>
      </c>
      <c r="C97" s="118">
        <v>43655</v>
      </c>
      <c r="D97">
        <v>3.52</v>
      </c>
    </row>
    <row r="98" spans="1:4" x14ac:dyDescent="0.25">
      <c r="A98" s="118">
        <v>43656</v>
      </c>
      <c r="B98">
        <v>2.9561000000000002</v>
      </c>
      <c r="C98" s="118">
        <v>43656</v>
      </c>
      <c r="D98">
        <v>3.52</v>
      </c>
    </row>
    <row r="99" spans="1:4" x14ac:dyDescent="0.25">
      <c r="A99" s="118">
        <v>43657</v>
      </c>
      <c r="B99">
        <v>2.96</v>
      </c>
      <c r="C99" s="118">
        <v>43657</v>
      </c>
      <c r="D99">
        <v>3.52</v>
      </c>
    </row>
    <row r="100" spans="1:4" x14ac:dyDescent="0.25">
      <c r="A100" s="118">
        <v>43658</v>
      </c>
      <c r="B100">
        <v>2.9699999999999998</v>
      </c>
      <c r="C100" s="118">
        <v>43658</v>
      </c>
      <c r="D100">
        <v>3.51</v>
      </c>
    </row>
    <row r="101" spans="1:4" x14ac:dyDescent="0.25">
      <c r="A101" s="118">
        <v>43661</v>
      </c>
      <c r="B101">
        <v>3.0198999999999998</v>
      </c>
      <c r="C101" s="118">
        <v>43661</v>
      </c>
      <c r="D101">
        <v>3.51</v>
      </c>
    </row>
    <row r="102" spans="1:4" x14ac:dyDescent="0.25">
      <c r="A102" s="118">
        <v>43662</v>
      </c>
      <c r="B102">
        <v>3.06</v>
      </c>
      <c r="C102" s="118">
        <v>43662</v>
      </c>
      <c r="D102">
        <v>3.5198999999999998</v>
      </c>
    </row>
    <row r="103" spans="1:4" x14ac:dyDescent="0.25">
      <c r="A103" s="118">
        <v>43663</v>
      </c>
      <c r="B103">
        <v>3.0701999999999998</v>
      </c>
      <c r="C103" s="118">
        <v>43663</v>
      </c>
      <c r="D103">
        <v>3.56</v>
      </c>
    </row>
    <row r="104" spans="1:4" x14ac:dyDescent="0.25">
      <c r="A104" s="118">
        <v>43664</v>
      </c>
      <c r="B104">
        <v>3.0798999999999999</v>
      </c>
      <c r="C104" s="118">
        <v>43664</v>
      </c>
      <c r="D104">
        <v>3.56</v>
      </c>
    </row>
    <row r="105" spans="1:4" x14ac:dyDescent="0.25">
      <c r="A105" s="118">
        <v>43665</v>
      </c>
      <c r="B105">
        <v>3.0924999999999998</v>
      </c>
      <c r="C105" s="118">
        <v>43665</v>
      </c>
      <c r="D105">
        <v>3.56</v>
      </c>
    </row>
    <row r="106" spans="1:4" x14ac:dyDescent="0.25">
      <c r="A106" s="118">
        <v>43668</v>
      </c>
      <c r="B106">
        <v>3.09</v>
      </c>
      <c r="C106" s="118">
        <v>43668</v>
      </c>
      <c r="D106">
        <v>3.56</v>
      </c>
    </row>
    <row r="107" spans="1:4" x14ac:dyDescent="0.25">
      <c r="A107" s="118">
        <v>43669</v>
      </c>
      <c r="B107">
        <v>3.0943999999999998</v>
      </c>
      <c r="C107" s="118">
        <v>43669</v>
      </c>
      <c r="D107">
        <v>3.56</v>
      </c>
    </row>
    <row r="108" spans="1:4" x14ac:dyDescent="0.25">
      <c r="A108" s="118">
        <v>43670</v>
      </c>
      <c r="B108">
        <v>3.07</v>
      </c>
      <c r="C108" s="118">
        <v>43670</v>
      </c>
      <c r="D108">
        <v>3.56</v>
      </c>
    </row>
    <row r="109" spans="1:4" x14ac:dyDescent="0.25">
      <c r="A109" s="118">
        <v>43671</v>
      </c>
      <c r="B109">
        <v>3.08</v>
      </c>
      <c r="C109" s="118">
        <v>43671</v>
      </c>
      <c r="D109">
        <v>3.56</v>
      </c>
    </row>
    <row r="110" spans="1:4" x14ac:dyDescent="0.25">
      <c r="A110" s="118">
        <v>43672</v>
      </c>
      <c r="B110">
        <v>3.08</v>
      </c>
      <c r="C110" s="118">
        <v>43672</v>
      </c>
      <c r="D110">
        <v>3.56</v>
      </c>
    </row>
    <row r="111" spans="1:4" x14ac:dyDescent="0.25">
      <c r="A111" s="118">
        <v>43675</v>
      </c>
      <c r="B111">
        <v>3.09</v>
      </c>
      <c r="C111" s="118">
        <v>43675</v>
      </c>
      <c r="D111">
        <v>3.56</v>
      </c>
    </row>
    <row r="112" spans="1:4" x14ac:dyDescent="0.25">
      <c r="A112" s="118">
        <v>43676</v>
      </c>
      <c r="B112">
        <v>3.09</v>
      </c>
      <c r="C112" s="118">
        <v>43676</v>
      </c>
      <c r="D112">
        <v>3.56</v>
      </c>
    </row>
    <row r="113" spans="1:4" x14ac:dyDescent="0.25">
      <c r="A113" s="118">
        <v>43677</v>
      </c>
      <c r="B113">
        <v>3.09</v>
      </c>
      <c r="C113" s="118">
        <v>43677</v>
      </c>
      <c r="D113">
        <v>3.56</v>
      </c>
    </row>
    <row r="114" spans="1:4" x14ac:dyDescent="0.25">
      <c r="A114" s="118">
        <v>43678</v>
      </c>
      <c r="B114">
        <v>3.07</v>
      </c>
      <c r="C114" s="118">
        <v>43678</v>
      </c>
      <c r="D114">
        <v>3.56</v>
      </c>
    </row>
    <row r="115" spans="1:4" x14ac:dyDescent="0.25">
      <c r="A115" s="118">
        <v>43679</v>
      </c>
      <c r="B115">
        <v>3.06</v>
      </c>
      <c r="C115" s="118">
        <v>43679</v>
      </c>
      <c r="D115">
        <v>3.56</v>
      </c>
    </row>
    <row r="116" spans="1:4" x14ac:dyDescent="0.25">
      <c r="A116" s="118">
        <v>43682</v>
      </c>
      <c r="B116">
        <v>3.1398999999999999</v>
      </c>
      <c r="C116" s="118">
        <v>43682</v>
      </c>
      <c r="D116">
        <v>3.56</v>
      </c>
    </row>
    <row r="117" spans="1:4" x14ac:dyDescent="0.25">
      <c r="A117" s="118">
        <v>43683</v>
      </c>
      <c r="B117">
        <v>3.04</v>
      </c>
      <c r="C117" s="118">
        <v>43683</v>
      </c>
      <c r="D117">
        <v>3.56</v>
      </c>
    </row>
    <row r="118" spans="1:4" x14ac:dyDescent="0.25">
      <c r="A118" s="118">
        <v>43684</v>
      </c>
      <c r="B118">
        <v>2.9866999999999999</v>
      </c>
      <c r="C118" s="118">
        <v>43684</v>
      </c>
      <c r="D118">
        <v>3.56</v>
      </c>
    </row>
    <row r="119" spans="1:4" x14ac:dyDescent="0.25">
      <c r="A119" s="118">
        <v>43685</v>
      </c>
      <c r="B119">
        <v>2.9455999999999998</v>
      </c>
      <c r="C119" s="118">
        <v>43685</v>
      </c>
      <c r="D119">
        <v>3.56</v>
      </c>
    </row>
    <row r="120" spans="1:4" x14ac:dyDescent="0.25">
      <c r="A120" s="118">
        <v>43686</v>
      </c>
      <c r="B120">
        <v>2.95</v>
      </c>
      <c r="C120" s="118">
        <v>43686</v>
      </c>
      <c r="D120">
        <v>3.56</v>
      </c>
    </row>
    <row r="121" spans="1:4" x14ac:dyDescent="0.25">
      <c r="A121" s="118">
        <v>43689</v>
      </c>
      <c r="B121">
        <v>3.01</v>
      </c>
      <c r="C121" s="118">
        <v>43689</v>
      </c>
      <c r="D121">
        <v>3.56</v>
      </c>
    </row>
    <row r="122" spans="1:4" x14ac:dyDescent="0.25">
      <c r="A122" s="118">
        <v>43690</v>
      </c>
      <c r="B122">
        <v>2.99</v>
      </c>
      <c r="C122" s="118">
        <v>43690</v>
      </c>
      <c r="D122">
        <v>3.56</v>
      </c>
    </row>
    <row r="123" spans="1:4" x14ac:dyDescent="0.25">
      <c r="A123" s="118">
        <v>43691</v>
      </c>
      <c r="B123">
        <v>3.04</v>
      </c>
      <c r="C123" s="118">
        <v>43691</v>
      </c>
      <c r="D123">
        <v>3.56</v>
      </c>
    </row>
    <row r="124" spans="1:4" x14ac:dyDescent="0.25">
      <c r="A124" s="118">
        <v>43692</v>
      </c>
      <c r="B124">
        <v>3.0091000000000001</v>
      </c>
      <c r="C124" s="118">
        <v>43692</v>
      </c>
      <c r="D124">
        <v>3.56</v>
      </c>
    </row>
    <row r="125" spans="1:4" x14ac:dyDescent="0.25">
      <c r="A125" s="118">
        <v>43693</v>
      </c>
      <c r="B125">
        <v>3.0091000000000001</v>
      </c>
      <c r="C125" s="118">
        <v>43693</v>
      </c>
      <c r="D125">
        <v>3.56</v>
      </c>
    </row>
    <row r="126" spans="1:4" x14ac:dyDescent="0.25">
      <c r="A126" s="118">
        <v>43696</v>
      </c>
      <c r="B126">
        <v>3.02</v>
      </c>
      <c r="C126" s="118">
        <v>43696</v>
      </c>
      <c r="D126">
        <v>3.56</v>
      </c>
    </row>
    <row r="127" spans="1:4" x14ac:dyDescent="0.25">
      <c r="A127" s="118">
        <v>43697</v>
      </c>
      <c r="B127">
        <v>3.03</v>
      </c>
      <c r="C127" s="118">
        <v>43697</v>
      </c>
      <c r="D127">
        <v>3.56</v>
      </c>
    </row>
    <row r="128" spans="1:4" x14ac:dyDescent="0.25">
      <c r="A128" s="118">
        <v>43698</v>
      </c>
      <c r="B128">
        <v>3</v>
      </c>
      <c r="C128" s="118">
        <v>43698</v>
      </c>
      <c r="D128">
        <v>3.56</v>
      </c>
    </row>
    <row r="129" spans="1:4" x14ac:dyDescent="0.25">
      <c r="A129" s="118">
        <v>43699</v>
      </c>
      <c r="B129">
        <v>3.0280999999999998</v>
      </c>
      <c r="C129" s="118">
        <v>43699</v>
      </c>
      <c r="D129">
        <v>3.56</v>
      </c>
    </row>
    <row r="130" spans="1:4" x14ac:dyDescent="0.25">
      <c r="A130" s="118">
        <v>43700</v>
      </c>
      <c r="B130">
        <v>3.0173999999999999</v>
      </c>
      <c r="C130" s="118">
        <v>43700</v>
      </c>
      <c r="D130">
        <v>3.56</v>
      </c>
    </row>
    <row r="131" spans="1:4" x14ac:dyDescent="0.25">
      <c r="A131" s="118">
        <v>43703</v>
      </c>
      <c r="B131">
        <v>3.14</v>
      </c>
      <c r="C131" s="118">
        <v>43703</v>
      </c>
      <c r="D131">
        <v>3.56</v>
      </c>
    </row>
    <row r="132" spans="1:4" x14ac:dyDescent="0.25">
      <c r="A132" s="118">
        <v>43704</v>
      </c>
      <c r="B132">
        <v>3.18</v>
      </c>
      <c r="C132" s="118">
        <v>43704</v>
      </c>
      <c r="D132">
        <v>3.56</v>
      </c>
    </row>
    <row r="133" spans="1:4" x14ac:dyDescent="0.25">
      <c r="A133" s="118">
        <v>43705</v>
      </c>
      <c r="B133">
        <v>3.24</v>
      </c>
      <c r="C133" s="118">
        <v>43705</v>
      </c>
      <c r="D133">
        <v>3.56</v>
      </c>
    </row>
    <row r="134" spans="1:4" x14ac:dyDescent="0.25">
      <c r="A134" s="118">
        <v>43706</v>
      </c>
      <c r="B134">
        <v>3.26</v>
      </c>
      <c r="C134" s="118">
        <v>43706</v>
      </c>
      <c r="D134">
        <v>3.56</v>
      </c>
    </row>
    <row r="135" spans="1:4" x14ac:dyDescent="0.25">
      <c r="A135" s="118">
        <v>43707</v>
      </c>
      <c r="B135">
        <v>3.1974</v>
      </c>
      <c r="C135" s="118">
        <v>43707</v>
      </c>
      <c r="D135">
        <v>3.56</v>
      </c>
    </row>
    <row r="136" spans="1:4" x14ac:dyDescent="0.25">
      <c r="A136" s="118">
        <v>43710</v>
      </c>
      <c r="B136">
        <v>3.1974</v>
      </c>
      <c r="C136" s="118">
        <v>43710</v>
      </c>
      <c r="D136">
        <v>3.56</v>
      </c>
    </row>
    <row r="137" spans="1:4" x14ac:dyDescent="0.25">
      <c r="A137" s="118">
        <v>43711</v>
      </c>
      <c r="B137">
        <v>3.2</v>
      </c>
      <c r="C137" s="118">
        <v>43711</v>
      </c>
      <c r="D137">
        <v>3.56</v>
      </c>
    </row>
    <row r="138" spans="1:4" x14ac:dyDescent="0.25">
      <c r="A138" s="118">
        <v>43712</v>
      </c>
      <c r="B138">
        <v>3.2</v>
      </c>
      <c r="C138" s="118">
        <v>43712</v>
      </c>
      <c r="D138">
        <v>3.56</v>
      </c>
    </row>
    <row r="139" spans="1:4" x14ac:dyDescent="0.25">
      <c r="A139" s="118">
        <v>43713</v>
      </c>
      <c r="B139">
        <v>3.1474000000000002</v>
      </c>
      <c r="C139" s="118">
        <v>43713</v>
      </c>
      <c r="D139">
        <v>3.5286</v>
      </c>
    </row>
    <row r="140" spans="1:4" x14ac:dyDescent="0.25">
      <c r="A140" s="118">
        <v>43714</v>
      </c>
      <c r="B140">
        <v>3.1474000000000002</v>
      </c>
      <c r="C140" s="118">
        <v>43714</v>
      </c>
      <c r="D140">
        <v>3.5286</v>
      </c>
    </row>
    <row r="141" spans="1:4" x14ac:dyDescent="0.25">
      <c r="A141" s="118">
        <v>43717</v>
      </c>
      <c r="B141">
        <v>3.12</v>
      </c>
      <c r="C141" s="118">
        <v>43717</v>
      </c>
      <c r="D141">
        <v>3.5286</v>
      </c>
    </row>
    <row r="142" spans="1:4" x14ac:dyDescent="0.25">
      <c r="A142" s="118">
        <v>43718</v>
      </c>
      <c r="B142">
        <v>3.16</v>
      </c>
      <c r="C142" s="118">
        <v>43718</v>
      </c>
      <c r="D142">
        <v>3.57</v>
      </c>
    </row>
    <row r="143" spans="1:4" x14ac:dyDescent="0.25">
      <c r="A143" s="118">
        <v>43719</v>
      </c>
      <c r="B143">
        <v>3.1187</v>
      </c>
      <c r="C143" s="118">
        <v>43719</v>
      </c>
      <c r="D143">
        <v>3.57</v>
      </c>
    </row>
    <row r="144" spans="1:4" x14ac:dyDescent="0.25">
      <c r="A144" s="118">
        <v>43720</v>
      </c>
      <c r="B144">
        <v>3.09</v>
      </c>
      <c r="C144" s="118">
        <v>43720</v>
      </c>
      <c r="D144">
        <v>3.57</v>
      </c>
    </row>
    <row r="145" spans="1:4" x14ac:dyDescent="0.25">
      <c r="A145" s="118">
        <v>43721</v>
      </c>
      <c r="B145">
        <v>3.1</v>
      </c>
      <c r="C145" s="118">
        <v>43721</v>
      </c>
      <c r="D145">
        <v>3.57</v>
      </c>
    </row>
    <row r="146" spans="1:4" x14ac:dyDescent="0.25">
      <c r="A146" s="118">
        <v>43724</v>
      </c>
      <c r="B146">
        <v>3.1</v>
      </c>
      <c r="C146" s="118">
        <v>43724</v>
      </c>
      <c r="D146">
        <v>3.55</v>
      </c>
    </row>
    <row r="147" spans="1:4" x14ac:dyDescent="0.25">
      <c r="A147" s="118">
        <v>43725</v>
      </c>
      <c r="B147">
        <v>3</v>
      </c>
      <c r="C147" s="118">
        <v>43725</v>
      </c>
      <c r="D147">
        <v>3.4699999999999998</v>
      </c>
    </row>
    <row r="148" spans="1:4" x14ac:dyDescent="0.25">
      <c r="A148" s="118">
        <v>43726</v>
      </c>
      <c r="B148">
        <v>2.9699999999999998</v>
      </c>
      <c r="C148" s="118">
        <v>43726</v>
      </c>
      <c r="D148">
        <v>3.44</v>
      </c>
    </row>
    <row r="149" spans="1:4" x14ac:dyDescent="0.25">
      <c r="A149" s="118">
        <v>43727</v>
      </c>
      <c r="B149">
        <v>2.9</v>
      </c>
      <c r="C149" s="118">
        <v>43727</v>
      </c>
      <c r="D149">
        <v>3.44</v>
      </c>
    </row>
    <row r="150" spans="1:4" x14ac:dyDescent="0.25">
      <c r="A150" s="118">
        <v>43728</v>
      </c>
      <c r="B150">
        <v>2.875</v>
      </c>
      <c r="C150" s="118">
        <v>43728</v>
      </c>
      <c r="D150">
        <v>3.44</v>
      </c>
    </row>
    <row r="151" spans="1:4" x14ac:dyDescent="0.25">
      <c r="A151" s="118">
        <v>43731</v>
      </c>
      <c r="B151">
        <v>2.86</v>
      </c>
      <c r="C151" s="118">
        <v>43731</v>
      </c>
      <c r="D151">
        <v>3.37</v>
      </c>
    </row>
    <row r="152" spans="1:4" x14ac:dyDescent="0.25">
      <c r="A152" s="118">
        <v>43732</v>
      </c>
      <c r="B152">
        <v>2.8957999999999999</v>
      </c>
      <c r="C152" s="118">
        <v>43732</v>
      </c>
      <c r="D152">
        <v>3.3877000000000002</v>
      </c>
    </row>
    <row r="153" spans="1:4" x14ac:dyDescent="0.25">
      <c r="A153" s="118">
        <v>43733</v>
      </c>
      <c r="B153">
        <v>2.8329</v>
      </c>
      <c r="C153" s="118">
        <v>43733</v>
      </c>
      <c r="D153">
        <v>3.3877000000000002</v>
      </c>
    </row>
    <row r="154" spans="1:4" x14ac:dyDescent="0.25">
      <c r="A154" s="118">
        <v>43734</v>
      </c>
      <c r="B154">
        <v>2.8329</v>
      </c>
      <c r="C154" s="118">
        <v>43734</v>
      </c>
      <c r="D154">
        <v>3.3877000000000002</v>
      </c>
    </row>
    <row r="155" spans="1:4" x14ac:dyDescent="0.25">
      <c r="A155" s="118">
        <v>43735</v>
      </c>
      <c r="B155">
        <v>2.8329</v>
      </c>
      <c r="C155" s="118">
        <v>43735</v>
      </c>
      <c r="D155">
        <v>3.2800000000000002</v>
      </c>
    </row>
    <row r="156" spans="1:4" x14ac:dyDescent="0.25">
      <c r="A156" s="118">
        <v>43738</v>
      </c>
      <c r="B156">
        <v>2.7850000000000001</v>
      </c>
      <c r="C156" s="118">
        <v>43738</v>
      </c>
      <c r="D156">
        <v>3.2800000000000002</v>
      </c>
    </row>
    <row r="157" spans="1:4" x14ac:dyDescent="0.25">
      <c r="A157" s="118">
        <v>43739</v>
      </c>
      <c r="B157">
        <v>2.7887</v>
      </c>
      <c r="C157" s="118">
        <v>43739</v>
      </c>
      <c r="D157">
        <v>3.29</v>
      </c>
    </row>
    <row r="158" spans="1:4" x14ac:dyDescent="0.25">
      <c r="A158" s="118">
        <v>43740</v>
      </c>
      <c r="B158">
        <v>2.8050000000000002</v>
      </c>
      <c r="C158" s="118">
        <v>43740</v>
      </c>
      <c r="D158">
        <v>3.29</v>
      </c>
    </row>
    <row r="159" spans="1:4" x14ac:dyDescent="0.25">
      <c r="A159" s="118">
        <v>43741</v>
      </c>
      <c r="B159">
        <v>2.7800000000000002</v>
      </c>
      <c r="C159" s="118">
        <v>43741</v>
      </c>
      <c r="D159">
        <v>3.29</v>
      </c>
    </row>
    <row r="160" spans="1:4" x14ac:dyDescent="0.25">
      <c r="A160" s="118">
        <v>43742</v>
      </c>
      <c r="B160">
        <v>2.7593000000000001</v>
      </c>
      <c r="C160" s="118">
        <v>43742</v>
      </c>
      <c r="D160">
        <v>3.29</v>
      </c>
    </row>
    <row r="161" spans="1:4" x14ac:dyDescent="0.25">
      <c r="A161" s="118">
        <v>43745</v>
      </c>
      <c r="B161">
        <v>2.83</v>
      </c>
      <c r="C161" s="118">
        <v>43745</v>
      </c>
      <c r="D161">
        <v>3.25</v>
      </c>
    </row>
    <row r="162" spans="1:4" x14ac:dyDescent="0.25">
      <c r="A162" s="118">
        <v>43746</v>
      </c>
      <c r="B162">
        <v>2.8298999999999999</v>
      </c>
      <c r="C162" s="118">
        <v>43746</v>
      </c>
      <c r="D162">
        <v>3.25</v>
      </c>
    </row>
    <row r="163" spans="1:4" x14ac:dyDescent="0.25">
      <c r="A163" s="118">
        <v>43747</v>
      </c>
      <c r="B163">
        <v>2.7892999999999999</v>
      </c>
      <c r="C163" s="118">
        <v>43747</v>
      </c>
      <c r="D163">
        <v>3.25</v>
      </c>
    </row>
    <row r="164" spans="1:4" x14ac:dyDescent="0.25">
      <c r="A164" s="118">
        <v>43748</v>
      </c>
      <c r="B164">
        <v>2.76</v>
      </c>
      <c r="C164" s="118">
        <v>43748</v>
      </c>
      <c r="D164">
        <v>3.25</v>
      </c>
    </row>
    <row r="165" spans="1:4" x14ac:dyDescent="0.25">
      <c r="A165" s="118">
        <v>43749</v>
      </c>
      <c r="B165">
        <v>2.64</v>
      </c>
      <c r="C165" s="118">
        <v>43749</v>
      </c>
      <c r="D165">
        <v>3.21</v>
      </c>
    </row>
    <row r="166" spans="1:4" x14ac:dyDescent="0.25">
      <c r="A166" s="118">
        <v>43752</v>
      </c>
      <c r="B166">
        <v>2.58</v>
      </c>
      <c r="C166" s="118">
        <v>43752</v>
      </c>
      <c r="D166">
        <v>3.1499000000000001</v>
      </c>
    </row>
    <row r="167" spans="1:4" x14ac:dyDescent="0.25">
      <c r="A167" s="118">
        <v>43753</v>
      </c>
      <c r="B167">
        <v>2.62</v>
      </c>
      <c r="C167" s="118">
        <v>43753</v>
      </c>
      <c r="D167">
        <v>3.16</v>
      </c>
    </row>
    <row r="168" spans="1:4" x14ac:dyDescent="0.25">
      <c r="A168" s="118">
        <v>43754</v>
      </c>
      <c r="B168">
        <v>2.625</v>
      </c>
      <c r="C168" s="118">
        <v>43754</v>
      </c>
      <c r="D168">
        <v>3.16</v>
      </c>
    </row>
    <row r="169" spans="1:4" x14ac:dyDescent="0.25">
      <c r="A169" s="118">
        <v>43755</v>
      </c>
      <c r="B169">
        <v>2.625</v>
      </c>
      <c r="C169" s="118">
        <v>43755</v>
      </c>
      <c r="D169">
        <v>3.16</v>
      </c>
    </row>
    <row r="170" spans="1:4" x14ac:dyDescent="0.25">
      <c r="A170" s="118">
        <v>43756</v>
      </c>
      <c r="B170">
        <v>2.625</v>
      </c>
      <c r="C170" s="118">
        <v>43756</v>
      </c>
      <c r="D170">
        <v>3.16</v>
      </c>
    </row>
    <row r="171" spans="1:4" x14ac:dyDescent="0.25">
      <c r="A171" s="118">
        <v>43759</v>
      </c>
      <c r="B171">
        <v>2.52</v>
      </c>
      <c r="C171" s="118">
        <v>43759</v>
      </c>
      <c r="D171">
        <v>3.16</v>
      </c>
    </row>
    <row r="172" spans="1:4" x14ac:dyDescent="0.25">
      <c r="A172" s="118">
        <v>43760</v>
      </c>
      <c r="B172">
        <v>2.5609000000000002</v>
      </c>
      <c r="C172" s="118">
        <v>43760</v>
      </c>
      <c r="D172">
        <v>3.16</v>
      </c>
    </row>
    <row r="173" spans="1:4" x14ac:dyDescent="0.25">
      <c r="A173" s="118">
        <v>43761</v>
      </c>
      <c r="B173">
        <v>2.5201000000000002</v>
      </c>
      <c r="C173" s="118">
        <v>43761</v>
      </c>
      <c r="D173">
        <v>3.04</v>
      </c>
    </row>
    <row r="174" spans="1:4" x14ac:dyDescent="0.25">
      <c r="A174" s="118">
        <v>43762</v>
      </c>
      <c r="B174">
        <v>2.5004</v>
      </c>
      <c r="C174" s="118">
        <v>43762</v>
      </c>
      <c r="D174">
        <v>3</v>
      </c>
    </row>
    <row r="175" spans="1:4" x14ac:dyDescent="0.25">
      <c r="A175" s="118">
        <v>43763</v>
      </c>
      <c r="B175">
        <v>2.4698000000000002</v>
      </c>
      <c r="C175" s="118">
        <v>43763</v>
      </c>
      <c r="D175">
        <v>3</v>
      </c>
    </row>
    <row r="176" spans="1:4" x14ac:dyDescent="0.25">
      <c r="A176" s="118">
        <v>43766</v>
      </c>
      <c r="B176">
        <v>2.4399000000000002</v>
      </c>
      <c r="C176" s="118">
        <v>43766</v>
      </c>
      <c r="D176">
        <v>2.9699999999999998</v>
      </c>
    </row>
    <row r="177" spans="1:4" x14ac:dyDescent="0.25">
      <c r="A177" s="118">
        <v>43767</v>
      </c>
      <c r="B177">
        <v>2.4049</v>
      </c>
      <c r="C177" s="118">
        <v>43767</v>
      </c>
      <c r="D177">
        <v>2.93</v>
      </c>
    </row>
    <row r="178" spans="1:4" x14ac:dyDescent="0.25">
      <c r="A178" s="118">
        <v>43768</v>
      </c>
      <c r="B178">
        <v>2.4</v>
      </c>
      <c r="C178" s="118">
        <v>43768</v>
      </c>
      <c r="D178">
        <v>2.93</v>
      </c>
    </row>
    <row r="179" spans="1:4" x14ac:dyDescent="0.25">
      <c r="A179" s="118">
        <v>43769</v>
      </c>
      <c r="B179">
        <v>2.35</v>
      </c>
      <c r="C179" s="118">
        <v>43769</v>
      </c>
      <c r="D179">
        <v>2.93</v>
      </c>
    </row>
    <row r="180" spans="1:4" x14ac:dyDescent="0.25">
      <c r="A180" s="118">
        <v>43770</v>
      </c>
      <c r="B180">
        <v>2.3149999999999999</v>
      </c>
      <c r="C180" s="118">
        <v>43770</v>
      </c>
      <c r="D180">
        <v>2.93</v>
      </c>
    </row>
    <row r="181" spans="1:4" x14ac:dyDescent="0.25">
      <c r="A181" s="118">
        <v>43773</v>
      </c>
      <c r="B181">
        <v>2.33</v>
      </c>
      <c r="C181" s="118">
        <v>43773</v>
      </c>
      <c r="D181">
        <v>2.93</v>
      </c>
    </row>
    <row r="182" spans="1:4" x14ac:dyDescent="0.25">
      <c r="A182" s="118">
        <v>43774</v>
      </c>
      <c r="B182">
        <v>2.35</v>
      </c>
      <c r="C182" s="118">
        <v>43774</v>
      </c>
      <c r="D182">
        <v>2.93</v>
      </c>
    </row>
    <row r="183" spans="1:4" x14ac:dyDescent="0.25">
      <c r="A183" s="118">
        <v>43775</v>
      </c>
      <c r="B183">
        <v>2.3814000000000002</v>
      </c>
      <c r="C183" s="118">
        <v>43775</v>
      </c>
      <c r="D183">
        <v>2.93</v>
      </c>
    </row>
    <row r="184" spans="1:4" x14ac:dyDescent="0.25">
      <c r="A184" s="118">
        <v>43776</v>
      </c>
      <c r="B184">
        <v>2.3714</v>
      </c>
      <c r="C184" s="118">
        <v>43776</v>
      </c>
      <c r="D184">
        <v>2.93</v>
      </c>
    </row>
    <row r="185" spans="1:4" x14ac:dyDescent="0.25">
      <c r="A185" s="118">
        <v>43777</v>
      </c>
      <c r="B185">
        <v>2.44</v>
      </c>
      <c r="C185" s="118">
        <v>43777</v>
      </c>
      <c r="D185">
        <v>2.93</v>
      </c>
    </row>
    <row r="186" spans="1:4" x14ac:dyDescent="0.25">
      <c r="A186" s="118">
        <v>43780</v>
      </c>
      <c r="B186">
        <v>2.4197000000000002</v>
      </c>
      <c r="C186" s="118">
        <v>43780</v>
      </c>
      <c r="D186">
        <v>2.93</v>
      </c>
    </row>
    <row r="187" spans="1:4" x14ac:dyDescent="0.25">
      <c r="A187" s="118">
        <v>43781</v>
      </c>
      <c r="B187">
        <v>2.4500000000000002</v>
      </c>
      <c r="C187" s="118">
        <v>43781</v>
      </c>
      <c r="D187">
        <v>2.93</v>
      </c>
    </row>
    <row r="188" spans="1:4" x14ac:dyDescent="0.25">
      <c r="A188" s="118">
        <v>43782</v>
      </c>
      <c r="B188">
        <v>2.5300000000000002</v>
      </c>
      <c r="C188" s="118">
        <v>43782</v>
      </c>
      <c r="D188">
        <v>2.93</v>
      </c>
    </row>
    <row r="189" spans="1:4" x14ac:dyDescent="0.25">
      <c r="A189" s="118">
        <v>43783</v>
      </c>
      <c r="B189">
        <v>2.54</v>
      </c>
      <c r="C189" s="118">
        <v>43783</v>
      </c>
      <c r="D189">
        <v>2.93</v>
      </c>
    </row>
    <row r="190" spans="1:4" x14ac:dyDescent="0.25">
      <c r="A190" s="118">
        <v>43784</v>
      </c>
      <c r="B190">
        <v>2.54</v>
      </c>
      <c r="C190" s="118">
        <v>43784</v>
      </c>
      <c r="D190">
        <v>2.93</v>
      </c>
    </row>
    <row r="191" spans="1:4" x14ac:dyDescent="0.25">
      <c r="A191" s="118">
        <v>43787</v>
      </c>
      <c r="B191">
        <v>2.56</v>
      </c>
      <c r="C191" s="118">
        <v>43787</v>
      </c>
      <c r="D191">
        <v>2.93</v>
      </c>
    </row>
    <row r="192" spans="1:4" x14ac:dyDescent="0.25">
      <c r="A192" s="118">
        <v>43788</v>
      </c>
      <c r="B192">
        <v>2.5512999999999999</v>
      </c>
      <c r="C192" s="118">
        <v>43788</v>
      </c>
      <c r="D192">
        <v>2.93</v>
      </c>
    </row>
    <row r="193" spans="1:4" x14ac:dyDescent="0.25">
      <c r="A193" s="118">
        <v>43789</v>
      </c>
      <c r="B193">
        <v>2.5512999999999999</v>
      </c>
      <c r="C193" s="118">
        <v>43789</v>
      </c>
      <c r="D193">
        <v>2.93</v>
      </c>
    </row>
    <row r="194" spans="1:4" x14ac:dyDescent="0.25">
      <c r="A194" s="118">
        <v>43790</v>
      </c>
      <c r="B194">
        <v>2.66</v>
      </c>
      <c r="C194" s="118">
        <v>43790</v>
      </c>
      <c r="D194">
        <v>2.93</v>
      </c>
    </row>
    <row r="195" spans="1:4" x14ac:dyDescent="0.25">
      <c r="A195" s="118">
        <v>43791</v>
      </c>
      <c r="B195">
        <v>2.5987</v>
      </c>
      <c r="C195" s="118">
        <v>43791</v>
      </c>
      <c r="D195">
        <v>3.1307</v>
      </c>
    </row>
    <row r="196" spans="1:4" x14ac:dyDescent="0.25">
      <c r="A196" s="118">
        <v>43794</v>
      </c>
      <c r="B196">
        <v>2.6314000000000002</v>
      </c>
      <c r="C196" s="118">
        <v>43794</v>
      </c>
      <c r="D196">
        <v>3.1307</v>
      </c>
    </row>
    <row r="197" spans="1:4" x14ac:dyDescent="0.25">
      <c r="A197" s="118">
        <v>43795</v>
      </c>
      <c r="B197">
        <v>2.6880999999999999</v>
      </c>
      <c r="C197" s="118">
        <v>43795</v>
      </c>
      <c r="D197">
        <v>3.1307</v>
      </c>
    </row>
    <row r="198" spans="1:4" x14ac:dyDescent="0.25">
      <c r="A198" s="118">
        <v>43796</v>
      </c>
      <c r="B198">
        <v>2.75</v>
      </c>
      <c r="C198" s="118">
        <v>43796</v>
      </c>
      <c r="D198">
        <v>3.1307</v>
      </c>
    </row>
    <row r="199" spans="1:4" x14ac:dyDescent="0.25">
      <c r="A199" s="118">
        <v>43797</v>
      </c>
      <c r="B199">
        <v>2.7496</v>
      </c>
      <c r="C199" s="118">
        <v>43797</v>
      </c>
      <c r="D199">
        <v>3.1307</v>
      </c>
    </row>
    <row r="200" spans="1:4" x14ac:dyDescent="0.25">
      <c r="A200" s="118">
        <v>43798</v>
      </c>
      <c r="B200">
        <v>2.7496</v>
      </c>
      <c r="C200" s="118">
        <v>43798</v>
      </c>
      <c r="D200">
        <v>3.1307</v>
      </c>
    </row>
    <row r="201" spans="1:4" x14ac:dyDescent="0.25">
      <c r="A201" s="118">
        <v>43801</v>
      </c>
      <c r="B201">
        <v>2.7496</v>
      </c>
      <c r="C201" s="118">
        <v>43801</v>
      </c>
      <c r="D201">
        <v>3.1307</v>
      </c>
    </row>
    <row r="202" spans="1:4" x14ac:dyDescent="0.25">
      <c r="A202" s="118">
        <v>43802</v>
      </c>
      <c r="B202">
        <v>2.6890999999999998</v>
      </c>
      <c r="C202" s="118">
        <v>43802</v>
      </c>
      <c r="D202">
        <v>3.1307</v>
      </c>
    </row>
    <row r="203" spans="1:4" x14ac:dyDescent="0.25">
      <c r="A203" s="118">
        <v>43803</v>
      </c>
      <c r="B203">
        <v>2.63</v>
      </c>
      <c r="C203" s="118">
        <v>43803</v>
      </c>
      <c r="D203">
        <v>3.1307</v>
      </c>
    </row>
    <row r="204" spans="1:4" x14ac:dyDescent="0.25">
      <c r="A204" s="118">
        <v>43804</v>
      </c>
      <c r="B204">
        <v>2.6114000000000002</v>
      </c>
      <c r="C204" s="118">
        <v>43804</v>
      </c>
      <c r="D204">
        <v>3.1307</v>
      </c>
    </row>
    <row r="205" spans="1:4" x14ac:dyDescent="0.25">
      <c r="A205" s="118">
        <v>43805</v>
      </c>
      <c r="B205">
        <v>2.6114000000000002</v>
      </c>
      <c r="C205" s="118">
        <v>43805</v>
      </c>
      <c r="D205">
        <v>3.1307</v>
      </c>
    </row>
    <row r="206" spans="1:4" x14ac:dyDescent="0.25">
      <c r="A206" s="118">
        <v>43808</v>
      </c>
      <c r="B206">
        <v>2.5499999999999998</v>
      </c>
      <c r="C206" s="118">
        <v>43808</v>
      </c>
      <c r="D206">
        <v>3.1307</v>
      </c>
    </row>
    <row r="207" spans="1:4" x14ac:dyDescent="0.25">
      <c r="A207" s="118">
        <v>43809</v>
      </c>
      <c r="B207">
        <v>2.5499999999999998</v>
      </c>
      <c r="C207" s="118">
        <v>43809</v>
      </c>
      <c r="D207">
        <v>3.1307</v>
      </c>
    </row>
    <row r="208" spans="1:4" x14ac:dyDescent="0.25">
      <c r="A208" s="118">
        <v>43810</v>
      </c>
      <c r="B208">
        <v>2.54</v>
      </c>
      <c r="C208" s="118">
        <v>43810</v>
      </c>
      <c r="D208">
        <v>3.1307</v>
      </c>
    </row>
    <row r="209" spans="1:4" x14ac:dyDescent="0.25">
      <c r="A209" s="118">
        <v>43811</v>
      </c>
      <c r="B209">
        <v>2.5300000000000002</v>
      </c>
      <c r="C209" s="118">
        <v>43811</v>
      </c>
      <c r="D209">
        <v>3.1307</v>
      </c>
    </row>
    <row r="210" spans="1:4" x14ac:dyDescent="0.25">
      <c r="A210" s="118">
        <v>43812</v>
      </c>
      <c r="B210">
        <v>2.5114000000000001</v>
      </c>
      <c r="C210" s="118">
        <v>43812</v>
      </c>
      <c r="D210">
        <v>3.1307</v>
      </c>
    </row>
    <row r="211" spans="1:4" x14ac:dyDescent="0.25">
      <c r="A211" s="118">
        <v>43815</v>
      </c>
      <c r="B211">
        <v>2.5188999999999999</v>
      </c>
      <c r="C211" s="118">
        <v>43815</v>
      </c>
      <c r="D211">
        <v>3.1307</v>
      </c>
    </row>
    <row r="212" spans="1:4" x14ac:dyDescent="0.25">
      <c r="A212" s="118">
        <v>43816</v>
      </c>
      <c r="B212">
        <v>2.5188999999999999</v>
      </c>
      <c r="C212" s="118">
        <v>43816</v>
      </c>
      <c r="D212">
        <v>3.1307</v>
      </c>
    </row>
    <row r="213" spans="1:4" x14ac:dyDescent="0.25">
      <c r="A213" s="118">
        <v>43817</v>
      </c>
      <c r="B213">
        <v>2.65</v>
      </c>
      <c r="C213" s="118">
        <v>43817</v>
      </c>
      <c r="D213">
        <v>3.1307</v>
      </c>
    </row>
    <row r="214" spans="1:4" x14ac:dyDescent="0.25">
      <c r="A214" s="118">
        <v>43818</v>
      </c>
      <c r="B214">
        <v>2.84</v>
      </c>
      <c r="C214" s="118">
        <v>43818</v>
      </c>
      <c r="D214">
        <v>3.1307</v>
      </c>
    </row>
    <row r="215" spans="1:4" x14ac:dyDescent="0.25">
      <c r="A215" s="118">
        <v>43819</v>
      </c>
      <c r="B215">
        <v>2.84</v>
      </c>
      <c r="C215" s="118">
        <v>43819</v>
      </c>
      <c r="D215">
        <v>3.1307</v>
      </c>
    </row>
    <row r="216" spans="1:4" x14ac:dyDescent="0.25">
      <c r="A216" s="118">
        <v>43822</v>
      </c>
      <c r="B216">
        <v>2.77</v>
      </c>
      <c r="C216" s="118">
        <v>43822</v>
      </c>
      <c r="D216">
        <v>3.1307</v>
      </c>
    </row>
    <row r="217" spans="1:4" x14ac:dyDescent="0.25">
      <c r="A217" s="118">
        <v>43823</v>
      </c>
      <c r="B217">
        <v>2.77</v>
      </c>
      <c r="C217" s="118">
        <v>43823</v>
      </c>
      <c r="D217">
        <v>3.1307</v>
      </c>
    </row>
    <row r="218" spans="1:4" x14ac:dyDescent="0.25">
      <c r="A218" s="118">
        <v>43824</v>
      </c>
      <c r="B218">
        <v>2.77</v>
      </c>
      <c r="C218" s="118">
        <v>43824</v>
      </c>
      <c r="D218">
        <v>3.1307</v>
      </c>
    </row>
    <row r="219" spans="1:4" x14ac:dyDescent="0.25">
      <c r="A219" s="118">
        <v>43825</v>
      </c>
      <c r="B219">
        <v>2.75</v>
      </c>
      <c r="C219" s="118">
        <v>43825</v>
      </c>
      <c r="D219">
        <v>3.1307</v>
      </c>
    </row>
    <row r="220" spans="1:4" x14ac:dyDescent="0.25">
      <c r="A220" s="118">
        <v>43826</v>
      </c>
      <c r="B220">
        <v>2.75</v>
      </c>
      <c r="C220" s="118">
        <v>43826</v>
      </c>
      <c r="D220">
        <v>3.1307</v>
      </c>
    </row>
    <row r="221" spans="1:4" x14ac:dyDescent="0.25">
      <c r="A221" s="118">
        <v>43829</v>
      </c>
      <c r="B221">
        <v>2.75</v>
      </c>
      <c r="C221" s="118">
        <v>43829</v>
      </c>
      <c r="D221">
        <v>3.1307</v>
      </c>
    </row>
    <row r="222" spans="1:4" x14ac:dyDescent="0.25">
      <c r="A222" s="118">
        <v>43830</v>
      </c>
      <c r="B222">
        <v>2.75</v>
      </c>
      <c r="C222" s="118">
        <v>43830</v>
      </c>
      <c r="D222">
        <v>3.1307</v>
      </c>
    </row>
    <row r="223" spans="1:4" x14ac:dyDescent="0.25">
      <c r="A223" s="118">
        <v>43831</v>
      </c>
      <c r="B223">
        <v>2.75</v>
      </c>
      <c r="C223" s="118">
        <v>43831</v>
      </c>
      <c r="D223">
        <v>3.1307</v>
      </c>
    </row>
    <row r="224" spans="1:4" x14ac:dyDescent="0.25">
      <c r="A224" s="118">
        <v>43832</v>
      </c>
      <c r="B224">
        <v>2.75</v>
      </c>
      <c r="C224" s="118">
        <v>43832</v>
      </c>
      <c r="D224">
        <v>3.1307</v>
      </c>
    </row>
    <row r="225" spans="1:4" x14ac:dyDescent="0.25">
      <c r="A225" s="118">
        <v>43833</v>
      </c>
      <c r="B225">
        <v>2.65</v>
      </c>
      <c r="C225" s="118">
        <v>43833</v>
      </c>
      <c r="D225">
        <v>3.1307</v>
      </c>
    </row>
    <row r="226" spans="1:4" x14ac:dyDescent="0.25">
      <c r="A226" s="118">
        <v>43836</v>
      </c>
      <c r="B226">
        <v>2.67</v>
      </c>
      <c r="C226" s="118">
        <v>43836</v>
      </c>
      <c r="D226">
        <v>3.1307</v>
      </c>
    </row>
    <row r="227" spans="1:4" x14ac:dyDescent="0.25">
      <c r="A227" s="118">
        <v>43837</v>
      </c>
      <c r="B227">
        <v>2.67</v>
      </c>
      <c r="C227" s="118">
        <v>43837</v>
      </c>
      <c r="D227">
        <v>3.1307</v>
      </c>
    </row>
    <row r="228" spans="1:4" x14ac:dyDescent="0.25">
      <c r="A228" s="118">
        <v>43838</v>
      </c>
      <c r="B228">
        <v>2.67</v>
      </c>
      <c r="C228" s="118">
        <v>43838</v>
      </c>
      <c r="D228">
        <v>3.1307</v>
      </c>
    </row>
    <row r="229" spans="1:4" x14ac:dyDescent="0.25">
      <c r="A229" s="118">
        <v>43839</v>
      </c>
      <c r="B229">
        <v>2.7063000000000001</v>
      </c>
      <c r="C229" s="118">
        <v>43839</v>
      </c>
      <c r="D229">
        <v>3.1307</v>
      </c>
    </row>
    <row r="230" spans="1:4" x14ac:dyDescent="0.25">
      <c r="A230" s="118">
        <v>43840</v>
      </c>
      <c r="B230">
        <v>2.7065000000000001</v>
      </c>
      <c r="C230" s="118">
        <v>43840</v>
      </c>
      <c r="D230">
        <v>3.1307</v>
      </c>
    </row>
    <row r="231" spans="1:4" x14ac:dyDescent="0.25">
      <c r="A231" s="118">
        <v>43843</v>
      </c>
      <c r="B231">
        <v>2.6781000000000001</v>
      </c>
      <c r="C231" s="118">
        <v>43843</v>
      </c>
      <c r="D231">
        <v>3.1307</v>
      </c>
    </row>
    <row r="232" spans="1:4" x14ac:dyDescent="0.25">
      <c r="A232" s="118">
        <v>43844</v>
      </c>
      <c r="B232">
        <v>2.6696999999999997</v>
      </c>
      <c r="C232" s="118">
        <v>43844</v>
      </c>
      <c r="D232">
        <v>3.1307</v>
      </c>
    </row>
    <row r="233" spans="1:4" x14ac:dyDescent="0.25">
      <c r="A233" s="118">
        <v>43845</v>
      </c>
      <c r="B233">
        <v>2.68</v>
      </c>
      <c r="C233" s="118">
        <v>43845</v>
      </c>
      <c r="D233">
        <v>3.1307</v>
      </c>
    </row>
    <row r="234" spans="1:4" x14ac:dyDescent="0.25">
      <c r="A234" s="118">
        <v>43846</v>
      </c>
      <c r="B234">
        <v>2.68</v>
      </c>
      <c r="C234" s="118">
        <v>43846</v>
      </c>
      <c r="D234">
        <v>3.1307</v>
      </c>
    </row>
    <row r="235" spans="1:4" x14ac:dyDescent="0.25">
      <c r="A235" s="118">
        <v>43847</v>
      </c>
      <c r="B235">
        <v>2.7199999999999998</v>
      </c>
      <c r="C235" s="118">
        <v>43847</v>
      </c>
      <c r="D235">
        <v>3.1307</v>
      </c>
    </row>
    <row r="236" spans="1:4" x14ac:dyDescent="0.25">
      <c r="A236" s="118">
        <v>43850</v>
      </c>
      <c r="B236">
        <v>2.7050000000000001</v>
      </c>
      <c r="C236" s="118">
        <v>43850</v>
      </c>
      <c r="D236">
        <v>3.1307</v>
      </c>
    </row>
    <row r="237" spans="1:4" x14ac:dyDescent="0.25">
      <c r="A237" s="118">
        <v>43851</v>
      </c>
      <c r="B237">
        <v>2.77</v>
      </c>
      <c r="C237" s="118">
        <v>43851</v>
      </c>
      <c r="D237">
        <v>3.1307</v>
      </c>
    </row>
    <row r="238" spans="1:4" x14ac:dyDescent="0.25">
      <c r="A238" s="118">
        <v>43852</v>
      </c>
      <c r="B238">
        <v>2.7250000000000001</v>
      </c>
      <c r="C238" s="118">
        <v>43852</v>
      </c>
      <c r="D238">
        <v>3.1307</v>
      </c>
    </row>
    <row r="239" spans="1:4" x14ac:dyDescent="0.25">
      <c r="A239" s="118">
        <v>43853</v>
      </c>
      <c r="B239">
        <v>2.7187999999999999</v>
      </c>
      <c r="C239" s="118">
        <v>43853</v>
      </c>
      <c r="D239">
        <v>3.1307</v>
      </c>
    </row>
    <row r="240" spans="1:4" x14ac:dyDescent="0.25">
      <c r="A240" s="118">
        <v>43854</v>
      </c>
      <c r="B240">
        <v>2.71</v>
      </c>
      <c r="C240" s="118">
        <v>43854</v>
      </c>
      <c r="D240">
        <v>3.1307</v>
      </c>
    </row>
    <row r="241" spans="1:4" x14ac:dyDescent="0.25">
      <c r="A241" s="118">
        <v>43857</v>
      </c>
      <c r="B241">
        <v>2.71</v>
      </c>
      <c r="C241" s="118">
        <v>43857</v>
      </c>
      <c r="D241">
        <v>3.1307</v>
      </c>
    </row>
    <row r="242" spans="1:4" x14ac:dyDescent="0.25">
      <c r="A242" s="118">
        <v>43858</v>
      </c>
      <c r="B242">
        <v>2.67</v>
      </c>
      <c r="C242" s="118">
        <v>43858</v>
      </c>
      <c r="D242">
        <v>3.1307</v>
      </c>
    </row>
    <row r="243" spans="1:4" x14ac:dyDescent="0.25">
      <c r="A243" s="118">
        <v>43859</v>
      </c>
      <c r="B243">
        <v>2.6249000000000002</v>
      </c>
      <c r="C243" s="118">
        <v>43859</v>
      </c>
      <c r="D243">
        <v>3.1307</v>
      </c>
    </row>
    <row r="244" spans="1:4" x14ac:dyDescent="0.25">
      <c r="A244" s="118">
        <v>43860</v>
      </c>
      <c r="B244">
        <v>2.64</v>
      </c>
      <c r="C244" s="118">
        <v>43860</v>
      </c>
      <c r="D244">
        <v>3.1307</v>
      </c>
    </row>
    <row r="245" spans="1:4" x14ac:dyDescent="0.25">
      <c r="A245" s="118">
        <v>43861</v>
      </c>
      <c r="B245">
        <v>2.645</v>
      </c>
      <c r="C245" s="118">
        <v>43861</v>
      </c>
      <c r="D245">
        <v>3.1307</v>
      </c>
    </row>
    <row r="246" spans="1:4" x14ac:dyDescent="0.25">
      <c r="A246" s="118">
        <v>43864</v>
      </c>
      <c r="B246">
        <v>2.64</v>
      </c>
      <c r="C246" s="118">
        <v>43864</v>
      </c>
      <c r="D246">
        <v>3.1307</v>
      </c>
    </row>
    <row r="247" spans="1:4" x14ac:dyDescent="0.25">
      <c r="A247" s="118">
        <v>43865</v>
      </c>
      <c r="B247">
        <v>2.61</v>
      </c>
      <c r="C247" s="118">
        <v>43865</v>
      </c>
      <c r="D247">
        <v>3.1307</v>
      </c>
    </row>
    <row r="248" spans="1:4" x14ac:dyDescent="0.25">
      <c r="A248" s="118">
        <v>43866</v>
      </c>
      <c r="B248">
        <v>2.56</v>
      </c>
      <c r="C248" s="118">
        <v>43866</v>
      </c>
      <c r="D248">
        <v>3.1307</v>
      </c>
    </row>
    <row r="249" spans="1:4" x14ac:dyDescent="0.25">
      <c r="A249" s="118">
        <v>43867</v>
      </c>
      <c r="B249">
        <v>2.5846999999999998</v>
      </c>
      <c r="C249" s="118">
        <v>43867</v>
      </c>
      <c r="D249">
        <v>3.1307</v>
      </c>
    </row>
    <row r="250" spans="1:4" x14ac:dyDescent="0.25">
      <c r="A250" s="118">
        <v>43868</v>
      </c>
      <c r="B250">
        <v>2.5840000000000001</v>
      </c>
      <c r="C250" s="118">
        <v>43868</v>
      </c>
      <c r="D250">
        <v>3.1307</v>
      </c>
    </row>
    <row r="251" spans="1:4" x14ac:dyDescent="0.25">
      <c r="A251" s="118">
        <v>43871</v>
      </c>
      <c r="B251">
        <v>2.5899000000000001</v>
      </c>
      <c r="C251" s="118">
        <v>43871</v>
      </c>
      <c r="D251">
        <v>3.1307</v>
      </c>
    </row>
    <row r="252" spans="1:4" x14ac:dyDescent="0.25">
      <c r="A252" s="118">
        <v>43872</v>
      </c>
      <c r="B252">
        <v>2.54</v>
      </c>
      <c r="C252" s="118">
        <v>43872</v>
      </c>
      <c r="D252">
        <v>3.1307</v>
      </c>
    </row>
    <row r="253" spans="1:4" x14ac:dyDescent="0.25">
      <c r="A253" s="118">
        <v>43873</v>
      </c>
      <c r="B253">
        <v>2.4900000000000002</v>
      </c>
      <c r="C253" s="118">
        <v>43873</v>
      </c>
      <c r="D253">
        <v>3.1307</v>
      </c>
    </row>
    <row r="254" spans="1:4" x14ac:dyDescent="0.25">
      <c r="A254" s="118">
        <v>43874</v>
      </c>
      <c r="B254">
        <v>2.5099999999999998</v>
      </c>
      <c r="C254" s="118">
        <v>43874</v>
      </c>
      <c r="D254">
        <v>3.1307</v>
      </c>
    </row>
    <row r="255" spans="1:4" x14ac:dyDescent="0.25">
      <c r="A255" s="118">
        <v>43875</v>
      </c>
      <c r="B255">
        <v>2.5099999999999998</v>
      </c>
      <c r="C255" s="118">
        <v>43875</v>
      </c>
      <c r="D255">
        <v>3.1307</v>
      </c>
    </row>
    <row r="256" spans="1:4" x14ac:dyDescent="0.25">
      <c r="A256" s="118">
        <v>43878</v>
      </c>
      <c r="B256">
        <v>2.5099999999999998</v>
      </c>
      <c r="C256" s="118">
        <v>43878</v>
      </c>
      <c r="D256">
        <v>3.1307</v>
      </c>
    </row>
    <row r="257" spans="1:4" x14ac:dyDescent="0.25">
      <c r="A257" s="118">
        <v>43879</v>
      </c>
      <c r="B257">
        <v>2.48</v>
      </c>
      <c r="C257" s="118">
        <v>43879</v>
      </c>
      <c r="D257">
        <v>3.1307</v>
      </c>
    </row>
    <row r="258" spans="1:4" x14ac:dyDescent="0.25">
      <c r="A258" s="118">
        <v>43880</v>
      </c>
      <c r="B258">
        <v>2.5099999999999998</v>
      </c>
      <c r="C258" s="118">
        <v>43880</v>
      </c>
      <c r="D258">
        <v>3.1307</v>
      </c>
    </row>
    <row r="259" spans="1:4" x14ac:dyDescent="0.25">
      <c r="A259" s="118">
        <v>43881</v>
      </c>
      <c r="B259">
        <v>2.4504000000000001</v>
      </c>
      <c r="C259" s="118">
        <v>43881</v>
      </c>
      <c r="D259">
        <v>3.1307</v>
      </c>
    </row>
    <row r="260" spans="1:4" x14ac:dyDescent="0.25">
      <c r="A260" s="118">
        <v>43882</v>
      </c>
      <c r="B260">
        <v>2.4563999999999999</v>
      </c>
      <c r="C260" s="118">
        <v>43882</v>
      </c>
      <c r="D260">
        <v>3.1307</v>
      </c>
    </row>
    <row r="261" spans="1:4" x14ac:dyDescent="0.25">
      <c r="A261" s="118">
        <v>43885</v>
      </c>
      <c r="B261">
        <v>2.4563999999999999</v>
      </c>
      <c r="C261" s="118">
        <v>43885</v>
      </c>
      <c r="D261">
        <v>3.1307</v>
      </c>
    </row>
    <row r="262" spans="1:4" x14ac:dyDescent="0.25">
      <c r="A262" s="118">
        <v>43886</v>
      </c>
      <c r="B262">
        <v>2.4563999999999999</v>
      </c>
      <c r="C262" s="118">
        <v>43886</v>
      </c>
      <c r="D262">
        <v>3.1307</v>
      </c>
    </row>
    <row r="263" spans="1:4" x14ac:dyDescent="0.25">
      <c r="A263" s="118">
        <v>43887</v>
      </c>
      <c r="B263">
        <v>2.4563999999999999</v>
      </c>
      <c r="C263" s="118">
        <v>43887</v>
      </c>
      <c r="D263">
        <v>3.1307</v>
      </c>
    </row>
    <row r="264" spans="1:4" x14ac:dyDescent="0.25">
      <c r="A264" s="118">
        <v>43888</v>
      </c>
      <c r="B264">
        <v>2.4563999999999999</v>
      </c>
      <c r="C264" s="118">
        <v>43888</v>
      </c>
      <c r="D264">
        <v>3.1307</v>
      </c>
    </row>
    <row r="265" spans="1:4" x14ac:dyDescent="0.25">
      <c r="A265" s="118">
        <v>43889</v>
      </c>
      <c r="B265">
        <v>2.56</v>
      </c>
      <c r="C265" s="118">
        <v>43889</v>
      </c>
      <c r="D265">
        <v>3.1307</v>
      </c>
    </row>
    <row r="266" spans="1:4" x14ac:dyDescent="0.25">
      <c r="A266" s="118">
        <v>43892</v>
      </c>
      <c r="B266">
        <v>2.44</v>
      </c>
      <c r="C266" s="118">
        <v>43892</v>
      </c>
      <c r="D266">
        <v>3.1307</v>
      </c>
    </row>
    <row r="267" spans="1:4" x14ac:dyDescent="0.25">
      <c r="A267" s="118">
        <v>43893</v>
      </c>
      <c r="B267">
        <v>2.4449000000000001</v>
      </c>
      <c r="C267" s="118">
        <v>43893</v>
      </c>
      <c r="D267">
        <v>3.1307</v>
      </c>
    </row>
    <row r="268" spans="1:4" x14ac:dyDescent="0.25">
      <c r="A268" s="118">
        <v>43894</v>
      </c>
      <c r="B268">
        <v>2.3199999999999998</v>
      </c>
      <c r="C268" s="118">
        <v>43894</v>
      </c>
      <c r="D268">
        <v>3.1307</v>
      </c>
    </row>
    <row r="269" spans="1:4" x14ac:dyDescent="0.25">
      <c r="A269" s="118">
        <v>43895</v>
      </c>
      <c r="B269">
        <v>2.3995000000000002</v>
      </c>
      <c r="C269" s="118">
        <v>43895</v>
      </c>
      <c r="D269">
        <v>3.1307</v>
      </c>
    </row>
    <row r="270" spans="1:4" x14ac:dyDescent="0.25">
      <c r="A270" s="118">
        <v>43896</v>
      </c>
      <c r="B270">
        <v>2.3995000000000002</v>
      </c>
      <c r="C270" s="118">
        <v>43896</v>
      </c>
      <c r="D270">
        <v>3.1307</v>
      </c>
    </row>
    <row r="271" spans="1:4" x14ac:dyDescent="0.25">
      <c r="A271" s="118">
        <v>43899</v>
      </c>
      <c r="B271">
        <v>2.3995000000000002</v>
      </c>
      <c r="C271" s="118">
        <v>43899</v>
      </c>
      <c r="D271">
        <v>3.1307</v>
      </c>
    </row>
    <row r="272" spans="1:4" x14ac:dyDescent="0.25">
      <c r="A272" s="118">
        <v>43900</v>
      </c>
      <c r="B272">
        <v>2.7955000000000001</v>
      </c>
      <c r="C272" s="118">
        <v>43900</v>
      </c>
      <c r="D272">
        <v>3.1307</v>
      </c>
    </row>
    <row r="273" spans="1:4" x14ac:dyDescent="0.25">
      <c r="A273" s="118">
        <v>43901</v>
      </c>
      <c r="B273">
        <v>2.7955000000000001</v>
      </c>
      <c r="C273" s="118">
        <v>43901</v>
      </c>
      <c r="D273">
        <v>3.1307</v>
      </c>
    </row>
    <row r="274" spans="1:4" x14ac:dyDescent="0.25">
      <c r="A274" s="118">
        <v>43902</v>
      </c>
      <c r="B274">
        <v>2.7955000000000001</v>
      </c>
      <c r="C274" s="118">
        <v>43902</v>
      </c>
      <c r="D274">
        <v>3.1307</v>
      </c>
    </row>
    <row r="275" spans="1:4" x14ac:dyDescent="0.25">
      <c r="A275" s="118">
        <v>43903</v>
      </c>
      <c r="B275">
        <v>2.7955000000000001</v>
      </c>
      <c r="C275" s="118">
        <v>43903</v>
      </c>
      <c r="D275">
        <v>3.1307</v>
      </c>
    </row>
    <row r="276" spans="1:4" x14ac:dyDescent="0.25">
      <c r="A276" s="118">
        <v>43906</v>
      </c>
      <c r="B276">
        <v>2.7955000000000001</v>
      </c>
      <c r="C276" s="118">
        <v>43906</v>
      </c>
      <c r="D276">
        <v>3.1307</v>
      </c>
    </row>
    <row r="277" spans="1:4" x14ac:dyDescent="0.25">
      <c r="A277" s="118">
        <v>43907</v>
      </c>
      <c r="B277">
        <v>2.7955000000000001</v>
      </c>
      <c r="C277" s="118">
        <v>43907</v>
      </c>
      <c r="D277">
        <v>3.1307</v>
      </c>
    </row>
    <row r="278" spans="1:4" x14ac:dyDescent="0.25">
      <c r="A278" s="118">
        <v>43908</v>
      </c>
      <c r="B278">
        <v>2.7955000000000001</v>
      </c>
      <c r="C278" s="118">
        <v>43908</v>
      </c>
      <c r="D278">
        <v>3.1307</v>
      </c>
    </row>
    <row r="279" spans="1:4" x14ac:dyDescent="0.25">
      <c r="A279" s="118">
        <v>43909</v>
      </c>
      <c r="B279">
        <v>2.7955000000000001</v>
      </c>
      <c r="C279" s="118">
        <v>43909</v>
      </c>
      <c r="D279">
        <v>3.1307</v>
      </c>
    </row>
    <row r="280" spans="1:4" x14ac:dyDescent="0.25">
      <c r="A280" s="118">
        <v>43910</v>
      </c>
      <c r="B280">
        <v>2.7955000000000001</v>
      </c>
      <c r="C280" s="118">
        <v>43910</v>
      </c>
      <c r="D280">
        <v>3.1307</v>
      </c>
    </row>
    <row r="281" spans="1:4" x14ac:dyDescent="0.25">
      <c r="A281" s="118">
        <v>43913</v>
      </c>
      <c r="B281">
        <v>2.7955000000000001</v>
      </c>
      <c r="C281" s="118">
        <v>43913</v>
      </c>
      <c r="D281">
        <v>3.1307</v>
      </c>
    </row>
    <row r="282" spans="1:4" x14ac:dyDescent="0.25">
      <c r="A282" s="118">
        <v>43914</v>
      </c>
      <c r="B282">
        <v>2.7955000000000001</v>
      </c>
      <c r="C282" s="118">
        <v>43914</v>
      </c>
      <c r="D282">
        <v>3.1307</v>
      </c>
    </row>
    <row r="283" spans="1:4" x14ac:dyDescent="0.25">
      <c r="A283" s="118">
        <v>43915</v>
      </c>
      <c r="B283">
        <v>2.7955000000000001</v>
      </c>
      <c r="C283" s="118">
        <v>43915</v>
      </c>
      <c r="D283">
        <v>3.1307</v>
      </c>
    </row>
    <row r="284" spans="1:4" x14ac:dyDescent="0.25">
      <c r="A284" s="118">
        <v>43916</v>
      </c>
      <c r="B284">
        <v>2.7955000000000001</v>
      </c>
      <c r="C284" s="118">
        <v>43916</v>
      </c>
      <c r="D284">
        <v>3.1307</v>
      </c>
    </row>
    <row r="285" spans="1:4" x14ac:dyDescent="0.25">
      <c r="A285" s="118">
        <v>43917</v>
      </c>
      <c r="B285">
        <v>2.7955000000000001</v>
      </c>
      <c r="C285" s="118">
        <v>43917</v>
      </c>
      <c r="D285">
        <v>3.1307</v>
      </c>
    </row>
    <row r="286" spans="1:4" x14ac:dyDescent="0.25">
      <c r="A286" s="118">
        <v>43920</v>
      </c>
      <c r="B286">
        <v>2.7955000000000001</v>
      </c>
      <c r="C286" s="118">
        <v>43920</v>
      </c>
      <c r="D286">
        <v>3.1307</v>
      </c>
    </row>
    <row r="287" spans="1:4" x14ac:dyDescent="0.25">
      <c r="A287" s="118">
        <v>43921</v>
      </c>
      <c r="B287">
        <v>2.7955000000000001</v>
      </c>
      <c r="C287" s="118">
        <v>43921</v>
      </c>
      <c r="D287">
        <v>3.1307</v>
      </c>
    </row>
    <row r="288" spans="1:4" x14ac:dyDescent="0.25">
      <c r="A288" s="118">
        <v>43922</v>
      </c>
      <c r="B288">
        <v>2.7955000000000001</v>
      </c>
      <c r="C288" s="118">
        <v>43922</v>
      </c>
      <c r="D288">
        <v>3.1307</v>
      </c>
    </row>
    <row r="289" spans="1:4" x14ac:dyDescent="0.25">
      <c r="A289" s="118">
        <v>43923</v>
      </c>
      <c r="B289">
        <v>2.7955000000000001</v>
      </c>
      <c r="C289" s="118">
        <v>43923</v>
      </c>
      <c r="D289">
        <v>3.1307</v>
      </c>
    </row>
    <row r="290" spans="1:4" x14ac:dyDescent="0.25">
      <c r="A290" s="118">
        <v>43924</v>
      </c>
      <c r="B290">
        <v>2.7955000000000001</v>
      </c>
      <c r="C290" s="118">
        <v>43924</v>
      </c>
      <c r="D290">
        <v>3.1307</v>
      </c>
    </row>
    <row r="291" spans="1:4" x14ac:dyDescent="0.25">
      <c r="A291" s="118">
        <v>43927</v>
      </c>
      <c r="B291">
        <v>2.7955000000000001</v>
      </c>
      <c r="C291" s="118">
        <v>43927</v>
      </c>
      <c r="D291">
        <v>3.1307</v>
      </c>
    </row>
    <row r="292" spans="1:4" x14ac:dyDescent="0.25">
      <c r="A292" s="118">
        <v>43928</v>
      </c>
      <c r="B292">
        <v>2.7955000000000001</v>
      </c>
      <c r="C292" s="118">
        <v>43928</v>
      </c>
      <c r="D292">
        <v>3.1307</v>
      </c>
    </row>
    <row r="293" spans="1:4" x14ac:dyDescent="0.25">
      <c r="A293" s="118">
        <v>43929</v>
      </c>
      <c r="B293">
        <v>2.7955000000000001</v>
      </c>
      <c r="C293" s="118">
        <v>43929</v>
      </c>
      <c r="D293">
        <v>3.1307</v>
      </c>
    </row>
    <row r="294" spans="1:4" x14ac:dyDescent="0.25">
      <c r="A294" s="118">
        <v>43930</v>
      </c>
      <c r="B294">
        <v>2.7955000000000001</v>
      </c>
      <c r="C294" s="118">
        <v>43930</v>
      </c>
      <c r="D294">
        <v>3.1307</v>
      </c>
    </row>
    <row r="295" spans="1:4" x14ac:dyDescent="0.25">
      <c r="A295" s="118">
        <v>43931</v>
      </c>
      <c r="B295">
        <v>2.7955000000000001</v>
      </c>
      <c r="C295" s="118">
        <v>43931</v>
      </c>
      <c r="D295">
        <v>3.1307</v>
      </c>
    </row>
    <row r="296" spans="1:4" x14ac:dyDescent="0.25">
      <c r="A296" s="118">
        <v>43934</v>
      </c>
      <c r="B296">
        <v>2.7955000000000001</v>
      </c>
      <c r="C296" s="118">
        <v>43934</v>
      </c>
      <c r="D296">
        <v>3.1307</v>
      </c>
    </row>
    <row r="297" spans="1:4" x14ac:dyDescent="0.25">
      <c r="A297" s="118">
        <v>43935</v>
      </c>
      <c r="B297">
        <v>2.7955000000000001</v>
      </c>
      <c r="C297" s="118">
        <v>43935</v>
      </c>
      <c r="D297">
        <v>3.1307</v>
      </c>
    </row>
    <row r="298" spans="1:4" x14ac:dyDescent="0.25">
      <c r="A298" s="118">
        <v>43936</v>
      </c>
      <c r="B298">
        <v>2.7955000000000001</v>
      </c>
      <c r="C298" s="118">
        <v>43936</v>
      </c>
      <c r="D298">
        <v>3.1307</v>
      </c>
    </row>
    <row r="299" spans="1:4" x14ac:dyDescent="0.25">
      <c r="A299" s="118">
        <v>43937</v>
      </c>
      <c r="B299">
        <v>2.7955000000000001</v>
      </c>
      <c r="C299" s="118">
        <v>43937</v>
      </c>
      <c r="D299">
        <v>3.1307</v>
      </c>
    </row>
    <row r="300" spans="1:4" x14ac:dyDescent="0.25">
      <c r="A300" s="118">
        <v>43938</v>
      </c>
      <c r="B300">
        <v>2.7955000000000001</v>
      </c>
      <c r="C300" s="118">
        <v>43938</v>
      </c>
      <c r="D300">
        <v>3.1307</v>
      </c>
    </row>
    <row r="301" spans="1:4" x14ac:dyDescent="0.25">
      <c r="A301" s="118">
        <v>43941</v>
      </c>
      <c r="B301">
        <v>2.7955000000000001</v>
      </c>
      <c r="C301" s="118">
        <v>43941</v>
      </c>
      <c r="D301">
        <v>3.1307</v>
      </c>
    </row>
    <row r="302" spans="1:4" x14ac:dyDescent="0.25">
      <c r="A302" s="118">
        <v>43942</v>
      </c>
      <c r="B302">
        <v>2.7955000000000001</v>
      </c>
      <c r="C302" s="118">
        <v>43942</v>
      </c>
      <c r="D302">
        <v>3.1307</v>
      </c>
    </row>
    <row r="303" spans="1:4" x14ac:dyDescent="0.25">
      <c r="A303" s="118">
        <v>43943</v>
      </c>
      <c r="B303">
        <v>2.7955000000000001</v>
      </c>
      <c r="C303" s="118">
        <v>43943</v>
      </c>
      <c r="D303">
        <v>3.1307</v>
      </c>
    </row>
    <row r="304" spans="1:4" x14ac:dyDescent="0.25">
      <c r="A304" s="118">
        <v>43944</v>
      </c>
      <c r="B304">
        <v>2.7955000000000001</v>
      </c>
      <c r="C304" s="118">
        <v>43944</v>
      </c>
      <c r="D304">
        <v>3.1307</v>
      </c>
    </row>
    <row r="305" spans="1:4" x14ac:dyDescent="0.25">
      <c r="A305" s="118">
        <v>43945</v>
      </c>
      <c r="B305">
        <v>2.7955000000000001</v>
      </c>
      <c r="C305" s="118">
        <v>43945</v>
      </c>
      <c r="D305">
        <v>3.1307</v>
      </c>
    </row>
    <row r="306" spans="1:4" x14ac:dyDescent="0.25">
      <c r="A306" s="118">
        <v>43948</v>
      </c>
      <c r="B306">
        <v>2.7955000000000001</v>
      </c>
      <c r="C306" s="118">
        <v>43948</v>
      </c>
      <c r="D306">
        <v>3.1307</v>
      </c>
    </row>
    <row r="307" spans="1:4" x14ac:dyDescent="0.25">
      <c r="A307" s="118">
        <v>43949</v>
      </c>
      <c r="B307">
        <v>2.7955000000000001</v>
      </c>
      <c r="C307" s="118">
        <v>43949</v>
      </c>
      <c r="D307">
        <v>3.1307</v>
      </c>
    </row>
    <row r="308" spans="1:4" x14ac:dyDescent="0.25">
      <c r="A308" s="118">
        <v>43950</v>
      </c>
      <c r="B308">
        <v>2.7955000000000001</v>
      </c>
      <c r="C308" s="118">
        <v>43950</v>
      </c>
      <c r="D308">
        <v>3.1307</v>
      </c>
    </row>
    <row r="309" spans="1:4" x14ac:dyDescent="0.25">
      <c r="A309" s="118">
        <v>43951</v>
      </c>
      <c r="B309">
        <v>2.7955000000000001</v>
      </c>
      <c r="C309" s="118">
        <v>43951</v>
      </c>
      <c r="D309">
        <v>3.1307</v>
      </c>
    </row>
    <row r="310" spans="1:4" x14ac:dyDescent="0.25">
      <c r="A310" s="118">
        <v>43952</v>
      </c>
      <c r="B310">
        <v>2.7955000000000001</v>
      </c>
      <c r="C310" s="118">
        <v>43952</v>
      </c>
      <c r="D310">
        <v>3.1307</v>
      </c>
    </row>
    <row r="311" spans="1:4" x14ac:dyDescent="0.25">
      <c r="A311" s="118">
        <v>43955</v>
      </c>
      <c r="B311">
        <v>3.335</v>
      </c>
      <c r="C311" s="118">
        <v>43955</v>
      </c>
      <c r="D311">
        <v>3.1307</v>
      </c>
    </row>
    <row r="312" spans="1:4" x14ac:dyDescent="0.25">
      <c r="A312" s="118">
        <v>43956</v>
      </c>
      <c r="B312">
        <v>3.3</v>
      </c>
      <c r="C312" s="118">
        <v>43956</v>
      </c>
      <c r="D312">
        <v>4.13</v>
      </c>
    </row>
    <row r="313" spans="1:4" x14ac:dyDescent="0.25">
      <c r="A313" s="118">
        <v>43957</v>
      </c>
      <c r="B313">
        <v>3.3003999999999998</v>
      </c>
      <c r="C313" s="118">
        <v>43957</v>
      </c>
      <c r="D313">
        <v>4.1900000000000004</v>
      </c>
    </row>
    <row r="314" spans="1:4" x14ac:dyDescent="0.25">
      <c r="A314" s="118">
        <v>43958</v>
      </c>
      <c r="B314">
        <v>3.4253999999999998</v>
      </c>
      <c r="C314" s="118">
        <v>43958</v>
      </c>
      <c r="D314">
        <v>4.1900000000000004</v>
      </c>
    </row>
    <row r="315" spans="1:4" x14ac:dyDescent="0.25">
      <c r="A315" s="118">
        <v>43959</v>
      </c>
      <c r="B315">
        <v>3.3243999999999998</v>
      </c>
      <c r="C315" s="118">
        <v>43959</v>
      </c>
      <c r="D315">
        <v>4.1900000000000004</v>
      </c>
    </row>
    <row r="316" spans="1:4" x14ac:dyDescent="0.25">
      <c r="A316" s="118">
        <v>43962</v>
      </c>
      <c r="B316">
        <v>3.3243999999999998</v>
      </c>
      <c r="C316" s="118">
        <v>43962</v>
      </c>
      <c r="D316">
        <v>4.1900000000000004</v>
      </c>
    </row>
    <row r="317" spans="1:4" x14ac:dyDescent="0.25">
      <c r="A317" s="118">
        <v>43963</v>
      </c>
      <c r="B317">
        <v>3.4590000000000001</v>
      </c>
      <c r="C317" s="118">
        <v>43963</v>
      </c>
      <c r="D317">
        <v>4.1900000000000004</v>
      </c>
    </row>
    <row r="318" spans="1:4" x14ac:dyDescent="0.25">
      <c r="A318" s="118">
        <v>43964</v>
      </c>
      <c r="B318">
        <v>3.4590000000000001</v>
      </c>
      <c r="C318" s="118">
        <v>43964</v>
      </c>
      <c r="D318">
        <v>4.1900000000000004</v>
      </c>
    </row>
    <row r="319" spans="1:4" x14ac:dyDescent="0.25">
      <c r="A319" s="118">
        <v>43965</v>
      </c>
      <c r="B319">
        <v>3.4449999999999998</v>
      </c>
      <c r="C319" s="118">
        <v>43965</v>
      </c>
      <c r="D319">
        <v>4.1900000000000004</v>
      </c>
    </row>
    <row r="320" spans="1:4" x14ac:dyDescent="0.25">
      <c r="A320" s="118">
        <v>43966</v>
      </c>
      <c r="B320">
        <v>3.4449999999999998</v>
      </c>
      <c r="C320" s="118">
        <v>43966</v>
      </c>
      <c r="D320">
        <v>4.1900000000000004</v>
      </c>
    </row>
    <row r="321" spans="1:4" x14ac:dyDescent="0.25">
      <c r="A321" s="118">
        <v>43969</v>
      </c>
      <c r="B321">
        <v>3.24</v>
      </c>
      <c r="C321" s="118">
        <v>43969</v>
      </c>
      <c r="D321">
        <v>4.1900000000000004</v>
      </c>
    </row>
    <row r="322" spans="1:4" x14ac:dyDescent="0.25">
      <c r="A322" s="118">
        <v>43970</v>
      </c>
      <c r="B322">
        <v>3.22</v>
      </c>
      <c r="C322" s="118">
        <v>43970</v>
      </c>
      <c r="D322">
        <v>4.1900000000000004</v>
      </c>
    </row>
    <row r="323" spans="1:4" x14ac:dyDescent="0.25">
      <c r="A323" s="118">
        <v>43971</v>
      </c>
      <c r="B323">
        <v>3.17</v>
      </c>
      <c r="C323" s="118">
        <v>43971</v>
      </c>
      <c r="D323">
        <v>4.1900000000000004</v>
      </c>
    </row>
    <row r="324" spans="1:4" x14ac:dyDescent="0.25">
      <c r="A324" s="118">
        <v>43972</v>
      </c>
      <c r="B324">
        <v>3</v>
      </c>
      <c r="C324" s="118">
        <v>43972</v>
      </c>
      <c r="D324">
        <v>4.1900000000000004</v>
      </c>
    </row>
    <row r="325" spans="1:4" x14ac:dyDescent="0.25">
      <c r="A325" s="118">
        <v>43973</v>
      </c>
      <c r="B325">
        <v>3</v>
      </c>
      <c r="C325" s="118">
        <v>43973</v>
      </c>
      <c r="D325">
        <v>4.1900000000000004</v>
      </c>
    </row>
    <row r="326" spans="1:4" x14ac:dyDescent="0.25">
      <c r="A326" s="118">
        <v>43976</v>
      </c>
      <c r="B326">
        <v>2.71</v>
      </c>
      <c r="C326" s="118">
        <v>43976</v>
      </c>
      <c r="D326">
        <v>4.1900000000000004</v>
      </c>
    </row>
    <row r="327" spans="1:4" x14ac:dyDescent="0.25">
      <c r="A327" s="118">
        <v>43977</v>
      </c>
      <c r="B327">
        <v>2.71</v>
      </c>
      <c r="C327" s="118">
        <v>43977</v>
      </c>
      <c r="D327">
        <v>4.1900000000000004</v>
      </c>
    </row>
    <row r="328" spans="1:4" x14ac:dyDescent="0.25">
      <c r="A328" s="118">
        <v>43978</v>
      </c>
      <c r="B328">
        <v>2.7</v>
      </c>
      <c r="C328" s="118">
        <v>43978</v>
      </c>
      <c r="D328">
        <v>4.1900000000000004</v>
      </c>
    </row>
    <row r="329" spans="1:4" x14ac:dyDescent="0.25">
      <c r="A329" s="118">
        <v>43979</v>
      </c>
      <c r="B329">
        <v>2.7</v>
      </c>
      <c r="C329" s="118">
        <v>43979</v>
      </c>
      <c r="D329">
        <v>3.95</v>
      </c>
    </row>
    <row r="330" spans="1:4" x14ac:dyDescent="0.25">
      <c r="A330" s="118">
        <v>43980</v>
      </c>
      <c r="B330">
        <v>2.665</v>
      </c>
      <c r="C330" s="118">
        <v>43980</v>
      </c>
      <c r="D330">
        <v>3.95</v>
      </c>
    </row>
    <row r="331" spans="1:4" x14ac:dyDescent="0.25">
      <c r="A331" s="118">
        <v>43983</v>
      </c>
      <c r="B331">
        <v>2.7</v>
      </c>
      <c r="C331" s="118">
        <v>43983</v>
      </c>
      <c r="D331">
        <v>3.95</v>
      </c>
    </row>
    <row r="332" spans="1:4" x14ac:dyDescent="0.25">
      <c r="A332" s="118">
        <v>43984</v>
      </c>
      <c r="B332">
        <v>2.61</v>
      </c>
      <c r="C332" s="118">
        <v>43984</v>
      </c>
      <c r="D332">
        <v>3.95</v>
      </c>
    </row>
    <row r="333" spans="1:4" x14ac:dyDescent="0.25">
      <c r="A333" s="118">
        <v>43985</v>
      </c>
      <c r="B333">
        <v>2.5499999999999998</v>
      </c>
      <c r="C333" s="118">
        <v>43985</v>
      </c>
      <c r="D333">
        <v>3.95</v>
      </c>
    </row>
    <row r="334" spans="1:4" x14ac:dyDescent="0.25">
      <c r="A334" s="118">
        <v>43986</v>
      </c>
      <c r="B334">
        <v>2.5499999999999998</v>
      </c>
      <c r="C334" s="118">
        <v>43986</v>
      </c>
      <c r="D334">
        <v>3.95</v>
      </c>
    </row>
    <row r="335" spans="1:4" x14ac:dyDescent="0.25">
      <c r="A335" s="118">
        <v>43987</v>
      </c>
      <c r="B335">
        <v>2.5499999999999998</v>
      </c>
      <c r="C335" s="118">
        <v>43987</v>
      </c>
      <c r="D335">
        <v>3.95</v>
      </c>
    </row>
    <row r="336" spans="1:4" x14ac:dyDescent="0.25">
      <c r="A336" s="118">
        <v>43990</v>
      </c>
      <c r="B336">
        <v>2.6150000000000002</v>
      </c>
      <c r="C336" s="118">
        <v>43990</v>
      </c>
      <c r="D336">
        <v>3.95</v>
      </c>
    </row>
    <row r="337" spans="1:4" x14ac:dyDescent="0.25">
      <c r="A337" s="118">
        <v>43991</v>
      </c>
      <c r="B337">
        <v>2.5922999999999998</v>
      </c>
      <c r="C337" s="118">
        <v>43991</v>
      </c>
      <c r="D337">
        <v>3.95</v>
      </c>
    </row>
    <row r="338" spans="1:4" x14ac:dyDescent="0.25">
      <c r="A338" s="118">
        <v>43992</v>
      </c>
      <c r="B338">
        <v>2.5779999999999998</v>
      </c>
      <c r="C338" s="118">
        <v>43992</v>
      </c>
      <c r="D338">
        <v>3.95</v>
      </c>
    </row>
    <row r="339" spans="1:4" x14ac:dyDescent="0.25">
      <c r="A339" s="118">
        <v>43993</v>
      </c>
      <c r="B339">
        <v>2.5779999999999998</v>
      </c>
      <c r="C339" s="118">
        <v>43993</v>
      </c>
      <c r="D339">
        <v>3.95</v>
      </c>
    </row>
    <row r="340" spans="1:4" x14ac:dyDescent="0.25">
      <c r="A340" s="118">
        <v>43994</v>
      </c>
      <c r="B340">
        <v>2.56</v>
      </c>
      <c r="C340" s="118">
        <v>43994</v>
      </c>
      <c r="D340">
        <v>3.95</v>
      </c>
    </row>
    <row r="341" spans="1:4" x14ac:dyDescent="0.25">
      <c r="A341" s="118">
        <v>43997</v>
      </c>
      <c r="B341">
        <v>2.5499999999999998</v>
      </c>
      <c r="C341" s="118">
        <v>43997</v>
      </c>
      <c r="D341">
        <v>3.95</v>
      </c>
    </row>
    <row r="342" spans="1:4" x14ac:dyDescent="0.25">
      <c r="A342" s="118">
        <v>43998</v>
      </c>
      <c r="B342">
        <v>2.5499999999999998</v>
      </c>
      <c r="C342" s="118">
        <v>43998</v>
      </c>
      <c r="D342">
        <v>3.95</v>
      </c>
    </row>
    <row r="343" spans="1:4" x14ac:dyDescent="0.25">
      <c r="A343" s="118">
        <v>43999</v>
      </c>
      <c r="B343">
        <v>2.5499999999999998</v>
      </c>
      <c r="C343" s="118">
        <v>43999</v>
      </c>
      <c r="D343">
        <v>3.95</v>
      </c>
    </row>
    <row r="344" spans="1:4" x14ac:dyDescent="0.25">
      <c r="A344" s="118">
        <v>44000</v>
      </c>
      <c r="B344">
        <v>2.5</v>
      </c>
      <c r="C344" s="118">
        <v>44000</v>
      </c>
      <c r="D344">
        <v>3.95</v>
      </c>
    </row>
    <row r="345" spans="1:4" x14ac:dyDescent="0.25">
      <c r="A345" s="118">
        <v>44001</v>
      </c>
      <c r="B345">
        <v>2.5</v>
      </c>
      <c r="C345" s="118">
        <v>44001</v>
      </c>
      <c r="D345">
        <v>3.95</v>
      </c>
    </row>
    <row r="346" spans="1:4" x14ac:dyDescent="0.25">
      <c r="A346" s="118">
        <v>44004</v>
      </c>
      <c r="B346">
        <v>2.5</v>
      </c>
      <c r="C346" s="118">
        <v>44004</v>
      </c>
      <c r="D346">
        <v>3.95</v>
      </c>
    </row>
    <row r="347" spans="1:4" x14ac:dyDescent="0.25">
      <c r="A347" s="118">
        <v>44005</v>
      </c>
      <c r="B347">
        <v>2.5</v>
      </c>
      <c r="C347" s="118">
        <v>44005</v>
      </c>
      <c r="D347">
        <v>3.95</v>
      </c>
    </row>
    <row r="348" spans="1:4" x14ac:dyDescent="0.25">
      <c r="A348" s="118">
        <v>44006</v>
      </c>
      <c r="B348">
        <v>2.5</v>
      </c>
      <c r="C348" s="118">
        <v>44006</v>
      </c>
      <c r="D348">
        <v>3.95</v>
      </c>
    </row>
    <row r="349" spans="1:4" x14ac:dyDescent="0.25">
      <c r="A349" s="118">
        <v>44007</v>
      </c>
      <c r="B349">
        <v>2.5939999999999999</v>
      </c>
      <c r="C349" s="118">
        <v>44007</v>
      </c>
      <c r="D349">
        <v>3.95</v>
      </c>
    </row>
    <row r="350" spans="1:4" x14ac:dyDescent="0.25">
      <c r="A350" s="118">
        <v>44008</v>
      </c>
      <c r="B350">
        <v>2.5939999999999999</v>
      </c>
      <c r="C350" s="118">
        <v>44008</v>
      </c>
      <c r="D350">
        <v>3.95</v>
      </c>
    </row>
    <row r="351" spans="1:4" x14ac:dyDescent="0.25">
      <c r="A351" s="118">
        <v>44011</v>
      </c>
      <c r="B351">
        <v>2.4499</v>
      </c>
      <c r="C351" s="118">
        <v>44011</v>
      </c>
      <c r="D351">
        <v>3.95</v>
      </c>
    </row>
    <row r="352" spans="1:4" x14ac:dyDescent="0.25">
      <c r="A352" s="118">
        <v>44012</v>
      </c>
      <c r="B352">
        <v>2.44</v>
      </c>
      <c r="C352" s="118">
        <v>44012</v>
      </c>
      <c r="D352">
        <v>3.95</v>
      </c>
    </row>
    <row r="353" spans="1:4" x14ac:dyDescent="0.25">
      <c r="A353" s="118">
        <v>44013</v>
      </c>
      <c r="B353">
        <v>2.3199999999999998</v>
      </c>
      <c r="C353" s="118">
        <v>44013</v>
      </c>
      <c r="D353">
        <v>3.95</v>
      </c>
    </row>
    <row r="354" spans="1:4" x14ac:dyDescent="0.25">
      <c r="A354" s="118">
        <v>44014</v>
      </c>
      <c r="B354">
        <v>2.3199999999999998</v>
      </c>
      <c r="C354" s="118">
        <v>44014</v>
      </c>
      <c r="D354">
        <v>3.95</v>
      </c>
    </row>
    <row r="355" spans="1:4" x14ac:dyDescent="0.25">
      <c r="A355" s="118">
        <v>44015</v>
      </c>
      <c r="B355">
        <v>2.25</v>
      </c>
      <c r="C355" s="118">
        <v>44015</v>
      </c>
      <c r="D355">
        <v>3.95</v>
      </c>
    </row>
    <row r="356" spans="1:4" x14ac:dyDescent="0.25">
      <c r="A356" s="118">
        <v>44018</v>
      </c>
      <c r="B356">
        <v>2.2800000000000002</v>
      </c>
      <c r="C356" s="118">
        <v>44018</v>
      </c>
      <c r="D356">
        <v>3.95</v>
      </c>
    </row>
    <row r="357" spans="1:4" x14ac:dyDescent="0.25">
      <c r="A357" s="118">
        <v>44019</v>
      </c>
      <c r="B357">
        <v>2.2800000000000002</v>
      </c>
      <c r="C357" s="118">
        <v>44019</v>
      </c>
      <c r="D357">
        <v>3.95</v>
      </c>
    </row>
    <row r="358" spans="1:4" x14ac:dyDescent="0.25">
      <c r="A358" s="118">
        <v>44020</v>
      </c>
      <c r="B358">
        <v>2.38</v>
      </c>
      <c r="C358" s="118">
        <v>44020</v>
      </c>
      <c r="D358">
        <v>3.95</v>
      </c>
    </row>
    <row r="359" spans="1:4" x14ac:dyDescent="0.25">
      <c r="A359" s="118">
        <v>44021</v>
      </c>
      <c r="B359">
        <v>2.2995000000000001</v>
      </c>
      <c r="C359" s="118">
        <v>44021</v>
      </c>
      <c r="D359">
        <v>3.95</v>
      </c>
    </row>
    <row r="360" spans="1:4" x14ac:dyDescent="0.25">
      <c r="A360" s="118">
        <v>44022</v>
      </c>
      <c r="B360">
        <v>2.1282000000000001</v>
      </c>
      <c r="C360" s="118">
        <v>44022</v>
      </c>
      <c r="D360">
        <v>3.95</v>
      </c>
    </row>
    <row r="361" spans="1:4" x14ac:dyDescent="0.25">
      <c r="A361" s="118">
        <v>44025</v>
      </c>
      <c r="B361">
        <v>2.0908000000000002</v>
      </c>
      <c r="C361" s="118">
        <v>44025</v>
      </c>
      <c r="D361">
        <v>3.95</v>
      </c>
    </row>
    <row r="362" spans="1:4" x14ac:dyDescent="0.25">
      <c r="A362" s="118">
        <v>44026</v>
      </c>
      <c r="B362">
        <v>2.0908000000000002</v>
      </c>
      <c r="C362" s="118">
        <v>44026</v>
      </c>
      <c r="D362">
        <v>3.95</v>
      </c>
    </row>
    <row r="363" spans="1:4" x14ac:dyDescent="0.25">
      <c r="A363" s="118">
        <v>44027</v>
      </c>
      <c r="B363">
        <v>2.0908000000000002</v>
      </c>
      <c r="C363" s="118">
        <v>44027</v>
      </c>
      <c r="D363">
        <v>3.95</v>
      </c>
    </row>
    <row r="364" spans="1:4" x14ac:dyDescent="0.25">
      <c r="A364" s="118">
        <v>44028</v>
      </c>
      <c r="B364">
        <v>2.1800000000000002</v>
      </c>
      <c r="C364" s="118">
        <v>44028</v>
      </c>
      <c r="D364">
        <v>3.95</v>
      </c>
    </row>
    <row r="365" spans="1:4" x14ac:dyDescent="0.25">
      <c r="A365" s="118">
        <v>44029</v>
      </c>
      <c r="B365">
        <v>2.1408</v>
      </c>
      <c r="C365" s="118">
        <v>44029</v>
      </c>
      <c r="D365">
        <v>3.95</v>
      </c>
    </row>
    <row r="366" spans="1:4" x14ac:dyDescent="0.25">
      <c r="A366" s="118">
        <v>44032</v>
      </c>
      <c r="B366">
        <v>2.15</v>
      </c>
      <c r="C366" s="118">
        <v>44032</v>
      </c>
      <c r="D366">
        <v>3.95</v>
      </c>
    </row>
    <row r="367" spans="1:4" x14ac:dyDescent="0.25">
      <c r="A367" s="118">
        <v>44033</v>
      </c>
      <c r="B367">
        <v>2.15</v>
      </c>
      <c r="C367" s="118">
        <v>44033</v>
      </c>
      <c r="D367">
        <v>3.95</v>
      </c>
    </row>
    <row r="368" spans="1:4" x14ac:dyDescent="0.25">
      <c r="A368" s="118">
        <v>44034</v>
      </c>
      <c r="B368">
        <v>2.0699999999999998</v>
      </c>
      <c r="C368" s="118">
        <v>44034</v>
      </c>
      <c r="D368">
        <v>3.95</v>
      </c>
    </row>
    <row r="369" spans="1:4" x14ac:dyDescent="0.25">
      <c r="A369" s="118">
        <v>44035</v>
      </c>
      <c r="B369">
        <v>2.0849000000000002</v>
      </c>
      <c r="C369" s="118">
        <v>44035</v>
      </c>
      <c r="D369">
        <v>3.95</v>
      </c>
    </row>
    <row r="370" spans="1:4" x14ac:dyDescent="0.25">
      <c r="A370" s="118">
        <v>44036</v>
      </c>
      <c r="B370">
        <v>2.1116000000000001</v>
      </c>
      <c r="C370" s="118">
        <v>44036</v>
      </c>
      <c r="D370">
        <v>3.95</v>
      </c>
    </row>
    <row r="371" spans="1:4" x14ac:dyDescent="0.25">
      <c r="A371" s="118">
        <v>44039</v>
      </c>
      <c r="B371">
        <v>2.1116000000000001</v>
      </c>
      <c r="C371" s="118">
        <v>44039</v>
      </c>
      <c r="D371">
        <v>3.95</v>
      </c>
    </row>
    <row r="372" spans="1:4" x14ac:dyDescent="0.25">
      <c r="A372" s="118">
        <v>44040</v>
      </c>
      <c r="B372">
        <v>2.1116000000000001</v>
      </c>
      <c r="C372" s="118">
        <v>44040</v>
      </c>
      <c r="D372">
        <v>3.95</v>
      </c>
    </row>
    <row r="373" spans="1:4" x14ac:dyDescent="0.25">
      <c r="A373" s="118">
        <v>44041</v>
      </c>
      <c r="B373">
        <v>2.1116000000000001</v>
      </c>
      <c r="C373" s="118">
        <v>44041</v>
      </c>
      <c r="D373">
        <v>3.95</v>
      </c>
    </row>
    <row r="374" spans="1:4" x14ac:dyDescent="0.25">
      <c r="A374" s="118">
        <v>44042</v>
      </c>
      <c r="B374">
        <v>1.9750000000000001</v>
      </c>
      <c r="C374" s="118">
        <v>44042</v>
      </c>
      <c r="D374">
        <v>3.95</v>
      </c>
    </row>
    <row r="375" spans="1:4" x14ac:dyDescent="0.25">
      <c r="A375" s="118">
        <v>44043</v>
      </c>
      <c r="B375">
        <v>1.9750000000000001</v>
      </c>
      <c r="C375" s="118">
        <v>44043</v>
      </c>
      <c r="D375">
        <v>3.95</v>
      </c>
    </row>
    <row r="376" spans="1:4" x14ac:dyDescent="0.25">
      <c r="A376" s="118">
        <v>44046</v>
      </c>
      <c r="B376">
        <v>1.9300000000000002</v>
      </c>
      <c r="C376" s="118">
        <v>44046</v>
      </c>
      <c r="D376">
        <v>3.95</v>
      </c>
    </row>
    <row r="377" spans="1:4" x14ac:dyDescent="0.25">
      <c r="A377" s="118">
        <v>44047</v>
      </c>
      <c r="B377">
        <v>1.9300000000000002</v>
      </c>
      <c r="C377" s="118">
        <v>44047</v>
      </c>
      <c r="D377">
        <v>3.95</v>
      </c>
    </row>
    <row r="378" spans="1:4" x14ac:dyDescent="0.25">
      <c r="A378" s="118">
        <v>44048</v>
      </c>
      <c r="B378">
        <v>2</v>
      </c>
      <c r="C378" s="118">
        <v>44048</v>
      </c>
      <c r="D378">
        <v>3.95</v>
      </c>
    </row>
    <row r="379" spans="1:4" x14ac:dyDescent="0.25">
      <c r="A379" s="118">
        <v>44049</v>
      </c>
      <c r="B379">
        <v>2</v>
      </c>
      <c r="C379" s="118">
        <v>44049</v>
      </c>
      <c r="D379">
        <v>3.95</v>
      </c>
    </row>
    <row r="380" spans="1:4" x14ac:dyDescent="0.25">
      <c r="A380" s="118">
        <v>44050</v>
      </c>
      <c r="B380">
        <v>2</v>
      </c>
      <c r="C380" s="118">
        <v>44050</v>
      </c>
      <c r="D380">
        <v>3.95</v>
      </c>
    </row>
    <row r="381" spans="1:4" x14ac:dyDescent="0.25">
      <c r="A381" s="118">
        <v>44053</v>
      </c>
      <c r="B381">
        <v>2</v>
      </c>
      <c r="C381" s="118">
        <v>44053</v>
      </c>
      <c r="D381">
        <v>3.95</v>
      </c>
    </row>
    <row r="382" spans="1:4" x14ac:dyDescent="0.25">
      <c r="A382" s="118">
        <v>44054</v>
      </c>
      <c r="B382">
        <v>2.0299999999999998</v>
      </c>
      <c r="C382" s="118">
        <v>44054</v>
      </c>
      <c r="D382">
        <v>3.95</v>
      </c>
    </row>
    <row r="383" spans="1:4" x14ac:dyDescent="0.25">
      <c r="A383" s="118">
        <v>44055</v>
      </c>
      <c r="B383">
        <v>2.15</v>
      </c>
      <c r="C383" s="118">
        <v>44055</v>
      </c>
      <c r="D383">
        <v>3.95</v>
      </c>
    </row>
    <row r="384" spans="1:4" x14ac:dyDescent="0.25">
      <c r="A384" s="118">
        <v>44056</v>
      </c>
      <c r="B384">
        <v>2.1800000000000002</v>
      </c>
      <c r="C384" s="118">
        <v>44056</v>
      </c>
      <c r="D384">
        <v>3.95</v>
      </c>
    </row>
    <row r="385" spans="1:4" x14ac:dyDescent="0.25">
      <c r="A385" s="118">
        <v>44057</v>
      </c>
      <c r="B385">
        <v>2.1505999999999998</v>
      </c>
      <c r="C385" s="118">
        <v>44057</v>
      </c>
      <c r="D385">
        <v>3.95</v>
      </c>
    </row>
    <row r="386" spans="1:4" x14ac:dyDescent="0.25">
      <c r="A386" s="118">
        <v>44060</v>
      </c>
      <c r="B386">
        <v>2.33</v>
      </c>
      <c r="C386" s="118">
        <v>44060</v>
      </c>
      <c r="D386">
        <v>3.95</v>
      </c>
    </row>
    <row r="387" spans="1:4" x14ac:dyDescent="0.25">
      <c r="A387" s="118">
        <v>44061</v>
      </c>
      <c r="B387">
        <v>2.1850000000000001</v>
      </c>
      <c r="C387" s="118">
        <v>44061</v>
      </c>
      <c r="D387">
        <v>3.95</v>
      </c>
    </row>
    <row r="388" spans="1:4" x14ac:dyDescent="0.25">
      <c r="A388" s="118">
        <v>44062</v>
      </c>
      <c r="B388">
        <v>2.1850000000000001</v>
      </c>
      <c r="C388" s="118">
        <v>44062</v>
      </c>
      <c r="D388">
        <v>3.95</v>
      </c>
    </row>
    <row r="389" spans="1:4" x14ac:dyDescent="0.25">
      <c r="A389" s="118">
        <v>44063</v>
      </c>
      <c r="B389">
        <v>2.1850000000000001</v>
      </c>
      <c r="C389" s="118">
        <v>44063</v>
      </c>
      <c r="D389">
        <v>3.95</v>
      </c>
    </row>
    <row r="390" spans="1:4" x14ac:dyDescent="0.25">
      <c r="A390" s="118">
        <v>44064</v>
      </c>
      <c r="B390">
        <v>2.1850000000000001</v>
      </c>
      <c r="C390" s="118">
        <v>44064</v>
      </c>
      <c r="D390">
        <v>3.95</v>
      </c>
    </row>
    <row r="391" spans="1:4" x14ac:dyDescent="0.25">
      <c r="A391" s="118">
        <v>44067</v>
      </c>
      <c r="B391">
        <v>2.1850000000000001</v>
      </c>
      <c r="C391" s="118">
        <v>44067</v>
      </c>
      <c r="D391">
        <v>3.95</v>
      </c>
    </row>
    <row r="392" spans="1:4" x14ac:dyDescent="0.25">
      <c r="A392" s="118">
        <v>44068</v>
      </c>
      <c r="B392">
        <v>2.2465999999999999</v>
      </c>
      <c r="C392" s="118">
        <v>44068</v>
      </c>
      <c r="D392">
        <v>3.95</v>
      </c>
    </row>
    <row r="393" spans="1:4" x14ac:dyDescent="0.25">
      <c r="A393" s="118">
        <v>44069</v>
      </c>
      <c r="B393">
        <v>2.2749000000000001</v>
      </c>
      <c r="C393" s="118">
        <v>44069</v>
      </c>
      <c r="D393">
        <v>3.95</v>
      </c>
    </row>
    <row r="394" spans="1:4" x14ac:dyDescent="0.25">
      <c r="A394" s="118">
        <v>44070</v>
      </c>
      <c r="B394">
        <v>2.2749000000000001</v>
      </c>
      <c r="C394" s="118">
        <v>44070</v>
      </c>
      <c r="D394">
        <v>3.95</v>
      </c>
    </row>
    <row r="395" spans="1:4" x14ac:dyDescent="0.25">
      <c r="A395" s="118">
        <v>44071</v>
      </c>
      <c r="B395">
        <v>2.2749000000000001</v>
      </c>
      <c r="C395" s="118">
        <v>44071</v>
      </c>
      <c r="D395">
        <v>3.95</v>
      </c>
    </row>
    <row r="396" spans="1:4" x14ac:dyDescent="0.25">
      <c r="A396" s="118">
        <v>44074</v>
      </c>
      <c r="B396">
        <v>2.31</v>
      </c>
      <c r="C396" s="118">
        <v>44074</v>
      </c>
      <c r="D396">
        <v>3.95</v>
      </c>
    </row>
    <row r="397" spans="1:4" x14ac:dyDescent="0.25">
      <c r="A397" s="118">
        <v>44075</v>
      </c>
      <c r="B397">
        <v>2.2385999999999999</v>
      </c>
      <c r="C397" s="118">
        <v>44075</v>
      </c>
      <c r="D397">
        <v>3.95</v>
      </c>
    </row>
    <row r="398" spans="1:4" x14ac:dyDescent="0.25">
      <c r="A398" s="118">
        <v>44076</v>
      </c>
      <c r="B398">
        <v>2.2385999999999999</v>
      </c>
      <c r="C398" s="118">
        <v>44076</v>
      </c>
      <c r="D398">
        <v>3.95</v>
      </c>
    </row>
    <row r="399" spans="1:4" x14ac:dyDescent="0.25">
      <c r="A399" s="118">
        <v>44077</v>
      </c>
      <c r="B399">
        <v>2.2412000000000001</v>
      </c>
      <c r="C399" s="118">
        <v>44077</v>
      </c>
      <c r="D399">
        <v>3.95</v>
      </c>
    </row>
    <row r="400" spans="1:4" x14ac:dyDescent="0.25">
      <c r="A400" s="118">
        <v>44078</v>
      </c>
      <c r="B400">
        <v>2.17</v>
      </c>
      <c r="C400" s="118">
        <v>44078</v>
      </c>
      <c r="D400">
        <v>3.95</v>
      </c>
    </row>
    <row r="401" spans="1:4" x14ac:dyDescent="0.25">
      <c r="A401" s="118">
        <v>44081</v>
      </c>
      <c r="B401">
        <v>2.17</v>
      </c>
      <c r="C401" s="118">
        <v>44081</v>
      </c>
      <c r="D401">
        <v>3.95</v>
      </c>
    </row>
    <row r="402" spans="1:4" x14ac:dyDescent="0.25">
      <c r="A402" s="118">
        <v>44082</v>
      </c>
      <c r="B402">
        <v>2.17</v>
      </c>
      <c r="C402" s="118">
        <v>44082</v>
      </c>
      <c r="D402">
        <v>3.95</v>
      </c>
    </row>
    <row r="403" spans="1:4" x14ac:dyDescent="0.25">
      <c r="A403" s="118">
        <v>44083</v>
      </c>
      <c r="B403">
        <v>2.2322000000000002</v>
      </c>
      <c r="C403" s="118">
        <v>44083</v>
      </c>
      <c r="D403">
        <v>3.95</v>
      </c>
    </row>
    <row r="404" spans="1:4" x14ac:dyDescent="0.25">
      <c r="A404" s="118">
        <v>44084</v>
      </c>
      <c r="B404">
        <v>2.2604000000000002</v>
      </c>
      <c r="C404" s="118">
        <v>44084</v>
      </c>
      <c r="D404">
        <v>3.95</v>
      </c>
    </row>
    <row r="405" spans="1:4" x14ac:dyDescent="0.25">
      <c r="A405" s="118">
        <v>44085</v>
      </c>
      <c r="B405">
        <v>2.2999999999999998</v>
      </c>
      <c r="C405" s="118">
        <v>44085</v>
      </c>
      <c r="D405">
        <v>3.95</v>
      </c>
    </row>
    <row r="406" spans="1:4" x14ac:dyDescent="0.25">
      <c r="A406" s="118">
        <v>44088</v>
      </c>
      <c r="B406">
        <v>2.2911999999999999</v>
      </c>
      <c r="C406" s="118">
        <v>44088</v>
      </c>
      <c r="D406">
        <v>3.95</v>
      </c>
    </row>
    <row r="407" spans="1:4" x14ac:dyDescent="0.25">
      <c r="A407" s="118">
        <v>44089</v>
      </c>
      <c r="B407">
        <v>2.2911999999999999</v>
      </c>
      <c r="C407" s="118">
        <v>44089</v>
      </c>
      <c r="D407">
        <v>3.95</v>
      </c>
    </row>
    <row r="408" spans="1:4" x14ac:dyDescent="0.25">
      <c r="A408" s="118">
        <v>44090</v>
      </c>
      <c r="B408">
        <v>2.2911999999999999</v>
      </c>
      <c r="C408" s="118">
        <v>44090</v>
      </c>
      <c r="D408">
        <v>3.95</v>
      </c>
    </row>
    <row r="409" spans="1:4" x14ac:dyDescent="0.25">
      <c r="A409" s="118">
        <v>44091</v>
      </c>
      <c r="B409">
        <v>2.3675999999999999</v>
      </c>
      <c r="C409" s="118">
        <v>44091</v>
      </c>
      <c r="D409">
        <v>3.95</v>
      </c>
    </row>
    <row r="410" spans="1:4" x14ac:dyDescent="0.25">
      <c r="A410" s="118">
        <v>44092</v>
      </c>
      <c r="B410">
        <v>2.3816000000000002</v>
      </c>
      <c r="C410" s="118">
        <v>44092</v>
      </c>
      <c r="D410">
        <v>3.95</v>
      </c>
    </row>
    <row r="411" spans="1:4" x14ac:dyDescent="0.25">
      <c r="A411" s="118">
        <v>44095</v>
      </c>
      <c r="B411">
        <v>2.3816000000000002</v>
      </c>
      <c r="C411" s="118">
        <v>44095</v>
      </c>
      <c r="D411">
        <v>3.95</v>
      </c>
    </row>
    <row r="412" spans="1:4" x14ac:dyDescent="0.25">
      <c r="A412" s="118">
        <v>44096</v>
      </c>
      <c r="B412">
        <v>2.3816000000000002</v>
      </c>
      <c r="C412" s="118">
        <v>44096</v>
      </c>
      <c r="D412">
        <v>3.95</v>
      </c>
    </row>
    <row r="413" spans="1:4" x14ac:dyDescent="0.25">
      <c r="A413" s="118">
        <v>44097</v>
      </c>
      <c r="B413">
        <v>2.3816000000000002</v>
      </c>
      <c r="C413" s="118">
        <v>44097</v>
      </c>
      <c r="D413">
        <v>3.95</v>
      </c>
    </row>
    <row r="414" spans="1:4" x14ac:dyDescent="0.25">
      <c r="A414" s="118">
        <v>44098</v>
      </c>
      <c r="B414">
        <v>2.5489999999999999</v>
      </c>
      <c r="C414" s="118">
        <v>44098</v>
      </c>
      <c r="D414">
        <v>3.95</v>
      </c>
    </row>
    <row r="415" spans="1:4" x14ac:dyDescent="0.25">
      <c r="A415" s="118">
        <v>44099</v>
      </c>
      <c r="B415">
        <v>2.5489999999999999</v>
      </c>
      <c r="C415" s="118">
        <v>44099</v>
      </c>
      <c r="D415">
        <v>3.95</v>
      </c>
    </row>
    <row r="416" spans="1:4" x14ac:dyDescent="0.25">
      <c r="A416" s="118">
        <v>44102</v>
      </c>
      <c r="B416">
        <v>2.605</v>
      </c>
      <c r="C416" s="118">
        <v>44102</v>
      </c>
      <c r="D416">
        <v>3.95</v>
      </c>
    </row>
    <row r="417" spans="1:4" x14ac:dyDescent="0.25">
      <c r="A417" s="118">
        <v>44103</v>
      </c>
      <c r="B417">
        <v>2.605</v>
      </c>
      <c r="C417" s="118">
        <v>44103</v>
      </c>
      <c r="D417">
        <v>3.95</v>
      </c>
    </row>
    <row r="418" spans="1:4" x14ac:dyDescent="0.25">
      <c r="A418" s="118">
        <v>44104</v>
      </c>
      <c r="B418">
        <v>2.605</v>
      </c>
      <c r="C418" s="118">
        <v>44104</v>
      </c>
      <c r="D418">
        <v>3.95</v>
      </c>
    </row>
    <row r="419" spans="1:4" x14ac:dyDescent="0.25">
      <c r="A419" s="118">
        <v>44105</v>
      </c>
      <c r="B419">
        <v>2.605</v>
      </c>
      <c r="C419" s="118">
        <v>44105</v>
      </c>
      <c r="D419">
        <v>3.95</v>
      </c>
    </row>
    <row r="420" spans="1:4" x14ac:dyDescent="0.25">
      <c r="A420" s="118">
        <v>44106</v>
      </c>
      <c r="B420">
        <v>2.605</v>
      </c>
      <c r="C420" s="118">
        <v>44106</v>
      </c>
      <c r="D420">
        <v>3.95</v>
      </c>
    </row>
    <row r="421" spans="1:4" x14ac:dyDescent="0.25">
      <c r="A421" s="118">
        <v>44109</v>
      </c>
      <c r="B421">
        <v>2.605</v>
      </c>
      <c r="C421" s="118">
        <v>44109</v>
      </c>
      <c r="D421">
        <v>3.95</v>
      </c>
    </row>
    <row r="422" spans="1:4" x14ac:dyDescent="0.25">
      <c r="A422" s="118">
        <v>44110</v>
      </c>
      <c r="B422">
        <v>2.6191</v>
      </c>
      <c r="C422" s="118">
        <v>44110</v>
      </c>
      <c r="D422">
        <v>3.95</v>
      </c>
    </row>
    <row r="423" spans="1:4" x14ac:dyDescent="0.25">
      <c r="A423" s="118">
        <v>44111</v>
      </c>
      <c r="B423">
        <v>2.6191</v>
      </c>
      <c r="C423" s="118">
        <v>44111</v>
      </c>
      <c r="D423">
        <v>3.95</v>
      </c>
    </row>
    <row r="424" spans="1:4" x14ac:dyDescent="0.25">
      <c r="A424" s="118">
        <v>44112</v>
      </c>
      <c r="B424">
        <v>2.7446999999999999</v>
      </c>
      <c r="C424" s="118">
        <v>44112</v>
      </c>
      <c r="D424">
        <v>3.95</v>
      </c>
    </row>
    <row r="425" spans="1:4" x14ac:dyDescent="0.25">
      <c r="A425" s="118">
        <v>44113</v>
      </c>
      <c r="B425">
        <v>2.7446999999999999</v>
      </c>
      <c r="C425" s="118">
        <v>44113</v>
      </c>
      <c r="D425">
        <v>3.95</v>
      </c>
    </row>
    <row r="426" spans="1:4" x14ac:dyDescent="0.25">
      <c r="A426" s="118">
        <v>44116</v>
      </c>
      <c r="B426">
        <v>2.7446999999999999</v>
      </c>
      <c r="C426" s="118">
        <v>44116</v>
      </c>
      <c r="D426">
        <v>3.95</v>
      </c>
    </row>
    <row r="427" spans="1:4" x14ac:dyDescent="0.25">
      <c r="A427" s="118">
        <v>44117</v>
      </c>
      <c r="B427">
        <v>2.7</v>
      </c>
      <c r="C427" s="118">
        <v>44117</v>
      </c>
      <c r="D427">
        <v>3.79</v>
      </c>
    </row>
    <row r="428" spans="1:4" x14ac:dyDescent="0.25">
      <c r="A428" s="118">
        <v>44118</v>
      </c>
      <c r="B428">
        <v>2.6486999999999998</v>
      </c>
      <c r="C428" s="118">
        <v>44118</v>
      </c>
      <c r="D428">
        <v>3.79</v>
      </c>
    </row>
    <row r="429" spans="1:4" x14ac:dyDescent="0.25">
      <c r="A429" s="118">
        <v>44119</v>
      </c>
      <c r="B429">
        <v>2.7157</v>
      </c>
      <c r="C429" s="118">
        <v>44119</v>
      </c>
      <c r="D429">
        <v>3.82</v>
      </c>
    </row>
    <row r="430" spans="1:4" x14ac:dyDescent="0.25">
      <c r="A430" s="118">
        <v>44120</v>
      </c>
      <c r="B430">
        <v>2.7650000000000001</v>
      </c>
      <c r="C430" s="118">
        <v>44120</v>
      </c>
      <c r="D430">
        <v>3.82</v>
      </c>
    </row>
    <row r="431" spans="1:4" x14ac:dyDescent="0.25">
      <c r="A431" s="118">
        <v>44123</v>
      </c>
      <c r="B431">
        <v>2.74</v>
      </c>
      <c r="C431" s="118">
        <v>44123</v>
      </c>
      <c r="D431">
        <v>3.77</v>
      </c>
    </row>
    <row r="432" spans="1:4" x14ac:dyDescent="0.25">
      <c r="A432" s="118">
        <v>44124</v>
      </c>
      <c r="B432">
        <v>2.6791</v>
      </c>
      <c r="C432" s="118">
        <v>44124</v>
      </c>
      <c r="D432">
        <v>3.77</v>
      </c>
    </row>
    <row r="433" spans="1:4" x14ac:dyDescent="0.25">
      <c r="A433" s="118">
        <v>44125</v>
      </c>
      <c r="B433">
        <v>2.64</v>
      </c>
      <c r="C433" s="118">
        <v>44125</v>
      </c>
      <c r="D433">
        <v>3.77</v>
      </c>
    </row>
    <row r="434" spans="1:4" x14ac:dyDescent="0.25">
      <c r="A434" s="118">
        <v>44126</v>
      </c>
      <c r="B434">
        <v>2.6367000000000003</v>
      </c>
      <c r="C434" s="118">
        <v>44126</v>
      </c>
      <c r="D434">
        <v>3.77</v>
      </c>
    </row>
    <row r="435" spans="1:4" x14ac:dyDescent="0.25">
      <c r="A435" s="118">
        <v>44127</v>
      </c>
      <c r="B435">
        <v>2.6615000000000002</v>
      </c>
      <c r="C435" s="118">
        <v>44127</v>
      </c>
      <c r="D435">
        <v>3.8357000000000001</v>
      </c>
    </row>
    <row r="436" spans="1:4" x14ac:dyDescent="0.25">
      <c r="A436" s="118">
        <v>44130</v>
      </c>
      <c r="B436">
        <v>2.6615000000000002</v>
      </c>
      <c r="C436" s="118">
        <v>44130</v>
      </c>
      <c r="D436">
        <v>3.8094999999999999</v>
      </c>
    </row>
    <row r="437" spans="1:4" x14ac:dyDescent="0.25">
      <c r="A437" s="118">
        <v>44131</v>
      </c>
      <c r="B437">
        <v>2.83</v>
      </c>
      <c r="C437" s="118">
        <v>44131</v>
      </c>
      <c r="D437">
        <v>3.9</v>
      </c>
    </row>
    <row r="438" spans="1:4" x14ac:dyDescent="0.25">
      <c r="A438" s="118">
        <v>44132</v>
      </c>
      <c r="B438">
        <v>2.88</v>
      </c>
      <c r="C438" s="118">
        <v>44132</v>
      </c>
      <c r="D438">
        <v>3.91</v>
      </c>
    </row>
    <row r="439" spans="1:4" x14ac:dyDescent="0.25">
      <c r="A439" s="118">
        <v>44133</v>
      </c>
      <c r="B439">
        <v>2.85</v>
      </c>
      <c r="C439" s="118">
        <v>44133</v>
      </c>
      <c r="D439">
        <v>3.9098000000000002</v>
      </c>
    </row>
    <row r="440" spans="1:4" x14ac:dyDescent="0.25">
      <c r="A440" s="118">
        <v>44134</v>
      </c>
      <c r="B440">
        <v>2.9</v>
      </c>
      <c r="C440" s="118">
        <v>44134</v>
      </c>
      <c r="D440">
        <v>3.9199000000000002</v>
      </c>
    </row>
    <row r="441" spans="1:4" x14ac:dyDescent="0.25">
      <c r="A441" s="118">
        <v>44137</v>
      </c>
      <c r="B441">
        <v>2.9</v>
      </c>
      <c r="C441" s="118">
        <v>44137</v>
      </c>
      <c r="D441">
        <v>3.9199000000000002</v>
      </c>
    </row>
    <row r="442" spans="1:4" x14ac:dyDescent="0.25">
      <c r="A442" s="118">
        <v>44138</v>
      </c>
      <c r="B442">
        <v>2.8691</v>
      </c>
      <c r="C442" s="118">
        <v>44138</v>
      </c>
      <c r="D442">
        <v>3.92</v>
      </c>
    </row>
    <row r="443" spans="1:4" x14ac:dyDescent="0.25">
      <c r="A443" s="118">
        <v>44139</v>
      </c>
      <c r="B443">
        <v>2.7949999999999999</v>
      </c>
      <c r="C443" s="118">
        <v>44139</v>
      </c>
      <c r="D443">
        <v>3.87</v>
      </c>
    </row>
    <row r="444" spans="1:4" x14ac:dyDescent="0.25">
      <c r="A444" s="118">
        <v>44140</v>
      </c>
      <c r="B444">
        <v>2.7556000000000003</v>
      </c>
      <c r="C444" s="118">
        <v>44140</v>
      </c>
      <c r="D444">
        <v>3.8235999999999999</v>
      </c>
    </row>
    <row r="445" spans="1:4" x14ac:dyDescent="0.25">
      <c r="A445" s="118">
        <v>44141</v>
      </c>
      <c r="B445">
        <v>2.6677999999999997</v>
      </c>
      <c r="C445" s="118">
        <v>44141</v>
      </c>
      <c r="D445">
        <v>3.8235999999999999</v>
      </c>
    </row>
    <row r="446" spans="1:4" x14ac:dyDescent="0.25">
      <c r="A446" s="118">
        <v>44144</v>
      </c>
      <c r="B446">
        <v>2.6492</v>
      </c>
      <c r="C446" s="118">
        <v>44144</v>
      </c>
      <c r="D446">
        <v>3.63</v>
      </c>
    </row>
    <row r="447" spans="1:4" x14ac:dyDescent="0.25">
      <c r="A447" s="118">
        <v>44145</v>
      </c>
      <c r="B447">
        <v>2.6848999999999998</v>
      </c>
      <c r="C447" s="118">
        <v>44145</v>
      </c>
      <c r="D447">
        <v>3.63</v>
      </c>
    </row>
    <row r="448" spans="1:4" x14ac:dyDescent="0.25">
      <c r="A448" s="118">
        <v>44146</v>
      </c>
      <c r="B448">
        <v>2.7669000000000001</v>
      </c>
      <c r="C448" s="118">
        <v>44146</v>
      </c>
      <c r="D448">
        <v>3.82</v>
      </c>
    </row>
    <row r="449" spans="1:4" x14ac:dyDescent="0.25">
      <c r="A449" s="118">
        <v>44147</v>
      </c>
      <c r="B449">
        <v>2.8087</v>
      </c>
      <c r="C449" s="118">
        <v>44147</v>
      </c>
      <c r="D449">
        <v>3.82</v>
      </c>
    </row>
    <row r="450" spans="1:4" x14ac:dyDescent="0.25">
      <c r="A450" s="118">
        <v>44148</v>
      </c>
      <c r="B450">
        <v>2.7786999999999997</v>
      </c>
      <c r="C450" s="118">
        <v>44148</v>
      </c>
      <c r="D450">
        <v>3.82</v>
      </c>
    </row>
    <row r="451" spans="1:4" x14ac:dyDescent="0.25">
      <c r="A451" s="118">
        <v>44151</v>
      </c>
      <c r="B451">
        <v>2.7507000000000001</v>
      </c>
      <c r="C451" s="118">
        <v>44151</v>
      </c>
      <c r="D451">
        <v>3.87</v>
      </c>
    </row>
    <row r="452" spans="1:4" x14ac:dyDescent="0.25">
      <c r="A452" s="118">
        <v>44152</v>
      </c>
      <c r="B452">
        <v>2.7389999999999999</v>
      </c>
      <c r="C452" s="118">
        <v>44152</v>
      </c>
      <c r="D452">
        <v>3.87</v>
      </c>
    </row>
    <row r="453" spans="1:4" x14ac:dyDescent="0.25">
      <c r="A453" s="118">
        <v>44153</v>
      </c>
      <c r="B453">
        <v>2.8109999999999999</v>
      </c>
      <c r="C453" s="118">
        <v>44153</v>
      </c>
      <c r="D453">
        <v>3.87</v>
      </c>
    </row>
    <row r="454" spans="1:4" x14ac:dyDescent="0.25">
      <c r="A454" s="118">
        <v>44154</v>
      </c>
      <c r="B454">
        <v>2.81</v>
      </c>
      <c r="C454" s="118">
        <v>44154</v>
      </c>
      <c r="D454">
        <v>3.87</v>
      </c>
    </row>
    <row r="455" spans="1:4" x14ac:dyDescent="0.25">
      <c r="A455" s="118">
        <v>44155</v>
      </c>
      <c r="B455">
        <v>2.8410000000000002</v>
      </c>
      <c r="C455" s="118">
        <v>44155</v>
      </c>
      <c r="D455">
        <v>3.87</v>
      </c>
    </row>
    <row r="456" spans="1:4" x14ac:dyDescent="0.25">
      <c r="A456" s="118">
        <v>44158</v>
      </c>
      <c r="B456">
        <v>2.93</v>
      </c>
      <c r="C456" s="118">
        <v>44158</v>
      </c>
      <c r="D456">
        <v>3.96</v>
      </c>
    </row>
    <row r="457" spans="1:4" x14ac:dyDescent="0.25">
      <c r="A457" s="118">
        <v>44159</v>
      </c>
      <c r="B457">
        <v>2.8997000000000002</v>
      </c>
      <c r="C457" s="118">
        <v>44159</v>
      </c>
      <c r="D457">
        <v>3.9298999999999999</v>
      </c>
    </row>
    <row r="458" spans="1:4" x14ac:dyDescent="0.25">
      <c r="A458" s="118">
        <v>44160</v>
      </c>
      <c r="B458">
        <v>2.8487</v>
      </c>
      <c r="C458" s="118">
        <v>44160</v>
      </c>
      <c r="D458">
        <v>3.9298999999999999</v>
      </c>
    </row>
    <row r="459" spans="1:4" x14ac:dyDescent="0.25">
      <c r="A459" s="118">
        <v>44161</v>
      </c>
      <c r="B459">
        <v>2.839</v>
      </c>
      <c r="C459" s="118">
        <v>44161</v>
      </c>
      <c r="D459">
        <v>3.9298999999999999</v>
      </c>
    </row>
    <row r="460" spans="1:4" x14ac:dyDescent="0.25">
      <c r="A460" s="118">
        <v>44162</v>
      </c>
      <c r="B460">
        <v>2.7462</v>
      </c>
      <c r="C460" s="118">
        <v>44162</v>
      </c>
      <c r="D460">
        <v>3.9298999999999999</v>
      </c>
    </row>
    <row r="461" spans="1:4" x14ac:dyDescent="0.25">
      <c r="A461" s="118">
        <v>44165</v>
      </c>
      <c r="B461">
        <v>2.7587999999999999</v>
      </c>
      <c r="C461" s="118">
        <v>44165</v>
      </c>
      <c r="D461">
        <v>3.7646999999999999</v>
      </c>
    </row>
    <row r="462" spans="1:4" x14ac:dyDescent="0.25">
      <c r="A462" s="118">
        <v>44166</v>
      </c>
      <c r="B462">
        <v>2.6486999999999998</v>
      </c>
      <c r="C462" s="118">
        <v>44166</v>
      </c>
      <c r="D462">
        <v>3.7646999999999999</v>
      </c>
    </row>
    <row r="463" spans="1:4" x14ac:dyDescent="0.25">
      <c r="A463" s="118">
        <v>44167</v>
      </c>
      <c r="B463">
        <v>2.5987</v>
      </c>
      <c r="C463" s="118">
        <v>44167</v>
      </c>
      <c r="D463">
        <v>3.66</v>
      </c>
    </row>
    <row r="464" spans="1:4" x14ac:dyDescent="0.25">
      <c r="A464" s="118">
        <v>44168</v>
      </c>
      <c r="B464">
        <v>2.44</v>
      </c>
      <c r="C464" s="118">
        <v>44168</v>
      </c>
      <c r="D464">
        <v>3.66</v>
      </c>
    </row>
    <row r="465" spans="1:4" x14ac:dyDescent="0.25">
      <c r="A465" s="118">
        <v>44169</v>
      </c>
      <c r="B465">
        <v>2.4300000000000002</v>
      </c>
      <c r="C465" s="118">
        <v>44169</v>
      </c>
      <c r="D465">
        <v>3.5495999999999999</v>
      </c>
    </row>
    <row r="466" spans="1:4" x14ac:dyDescent="0.25">
      <c r="A466" s="118">
        <v>44172</v>
      </c>
      <c r="B466">
        <v>2.4441999999999999</v>
      </c>
      <c r="C466" s="118">
        <v>44172</v>
      </c>
      <c r="D466">
        <v>3.5289999999999999</v>
      </c>
    </row>
    <row r="467" spans="1:4" x14ac:dyDescent="0.25">
      <c r="A467" s="118">
        <v>44173</v>
      </c>
      <c r="B467">
        <v>2.4095</v>
      </c>
      <c r="C467" s="118">
        <v>44173</v>
      </c>
      <c r="D467">
        <v>3.5596000000000001</v>
      </c>
    </row>
    <row r="468" spans="1:4" x14ac:dyDescent="0.25">
      <c r="A468" s="118">
        <v>44174</v>
      </c>
      <c r="B468">
        <v>2.3898999999999999</v>
      </c>
      <c r="C468" s="118">
        <v>44174</v>
      </c>
      <c r="D468">
        <v>3.5596000000000001</v>
      </c>
    </row>
    <row r="469" spans="1:4" x14ac:dyDescent="0.25">
      <c r="A469" s="118">
        <v>44175</v>
      </c>
      <c r="B469">
        <v>2.3437000000000001</v>
      </c>
      <c r="C469" s="118">
        <v>44175</v>
      </c>
      <c r="D469">
        <v>3.5596000000000001</v>
      </c>
    </row>
    <row r="470" spans="1:4" x14ac:dyDescent="0.25">
      <c r="A470" s="118">
        <v>44176</v>
      </c>
      <c r="B470">
        <v>2.2800000000000002</v>
      </c>
      <c r="C470" s="118">
        <v>44176</v>
      </c>
      <c r="D470">
        <v>3.5596000000000001</v>
      </c>
    </row>
    <row r="471" spans="1:4" x14ac:dyDescent="0.25">
      <c r="A471" s="118">
        <v>44179</v>
      </c>
      <c r="B471">
        <v>2.2999999999999998</v>
      </c>
      <c r="C471" s="118">
        <v>44179</v>
      </c>
      <c r="D471">
        <v>3.3782999999999999</v>
      </c>
    </row>
    <row r="472" spans="1:4" x14ac:dyDescent="0.25">
      <c r="A472" s="118">
        <v>44180</v>
      </c>
      <c r="B472">
        <v>2.2511999999999999</v>
      </c>
      <c r="C472" s="118">
        <v>44180</v>
      </c>
      <c r="D472">
        <v>3.32</v>
      </c>
    </row>
    <row r="473" spans="1:4" x14ac:dyDescent="0.25">
      <c r="A473" s="118">
        <v>44181</v>
      </c>
      <c r="B473">
        <v>2.3043</v>
      </c>
      <c r="C473" s="118">
        <v>44181</v>
      </c>
      <c r="D473">
        <v>3.31</v>
      </c>
    </row>
    <row r="474" spans="1:4" x14ac:dyDescent="0.25">
      <c r="A474" s="118">
        <v>44182</v>
      </c>
      <c r="B474">
        <v>2.3199999999999998</v>
      </c>
      <c r="C474" s="118">
        <v>44182</v>
      </c>
      <c r="D474">
        <v>3.2797999999999998</v>
      </c>
    </row>
    <row r="475" spans="1:4" x14ac:dyDescent="0.25">
      <c r="A475" s="118">
        <v>44183</v>
      </c>
      <c r="B475">
        <v>2.3186999999999998</v>
      </c>
      <c r="C475" s="118">
        <v>44183</v>
      </c>
      <c r="D475">
        <v>3.2797999999999998</v>
      </c>
    </row>
    <row r="476" spans="1:4" x14ac:dyDescent="0.25">
      <c r="A476" s="118">
        <v>44186</v>
      </c>
      <c r="B476">
        <v>2.35</v>
      </c>
      <c r="C476" s="118">
        <v>44186</v>
      </c>
      <c r="D476">
        <v>3.26</v>
      </c>
    </row>
    <row r="477" spans="1:4" x14ac:dyDescent="0.25">
      <c r="A477" s="118">
        <v>44187</v>
      </c>
      <c r="B477">
        <v>2.3153999999999999</v>
      </c>
      <c r="C477" s="118">
        <v>44187</v>
      </c>
      <c r="D477">
        <v>3.2686000000000002</v>
      </c>
    </row>
    <row r="478" spans="1:4" x14ac:dyDescent="0.25">
      <c r="A478" s="118">
        <v>44188</v>
      </c>
      <c r="B478">
        <v>2.2995999999999999</v>
      </c>
      <c r="C478" s="118">
        <v>44188</v>
      </c>
      <c r="D478">
        <v>3.2193999999999998</v>
      </c>
    </row>
    <row r="479" spans="1:4" x14ac:dyDescent="0.25">
      <c r="A479" s="118">
        <v>44189</v>
      </c>
      <c r="B479">
        <v>2.2995999999999999</v>
      </c>
      <c r="C479" s="118">
        <v>44189</v>
      </c>
      <c r="D479">
        <v>3.2193999999999998</v>
      </c>
    </row>
    <row r="480" spans="1:4" x14ac:dyDescent="0.25">
      <c r="A480" s="118">
        <v>44190</v>
      </c>
      <c r="B480">
        <v>2.2995999999999999</v>
      </c>
      <c r="C480" s="118">
        <v>44190</v>
      </c>
      <c r="D480">
        <v>3.2193999999999998</v>
      </c>
    </row>
    <row r="481" spans="1:4" x14ac:dyDescent="0.25">
      <c r="A481" s="118">
        <v>44193</v>
      </c>
      <c r="B481">
        <v>2.2909000000000002</v>
      </c>
      <c r="C481" s="118">
        <v>44193</v>
      </c>
      <c r="D481">
        <v>3.2490999999999999</v>
      </c>
    </row>
    <row r="482" spans="1:4" x14ac:dyDescent="0.25">
      <c r="A482" s="118">
        <v>44194</v>
      </c>
      <c r="B482">
        <v>2.25</v>
      </c>
      <c r="C482" s="118">
        <v>44194</v>
      </c>
      <c r="D482">
        <v>3.18</v>
      </c>
    </row>
    <row r="483" spans="1:4" x14ac:dyDescent="0.25">
      <c r="A483" s="118">
        <v>44195</v>
      </c>
      <c r="B483">
        <v>2.2181999999999999</v>
      </c>
      <c r="C483" s="118">
        <v>44195</v>
      </c>
      <c r="D483">
        <v>3.1999</v>
      </c>
    </row>
    <row r="484" spans="1:4" x14ac:dyDescent="0.25">
      <c r="A484" s="118">
        <v>44196</v>
      </c>
      <c r="B484">
        <v>2.2181999999999999</v>
      </c>
      <c r="C484" s="118">
        <v>44196</v>
      </c>
      <c r="D484">
        <v>3.1999</v>
      </c>
    </row>
    <row r="485" spans="1:4" x14ac:dyDescent="0.25">
      <c r="A485" s="118">
        <v>44197</v>
      </c>
      <c r="B485">
        <v>2.2181999999999999</v>
      </c>
      <c r="C485" s="118">
        <v>44197</v>
      </c>
      <c r="D485">
        <v>3.1999</v>
      </c>
    </row>
    <row r="486" spans="1:4" x14ac:dyDescent="0.25">
      <c r="A486" s="118">
        <v>44200</v>
      </c>
      <c r="B486">
        <v>2.1930999999999998</v>
      </c>
      <c r="C486" s="118">
        <v>44200</v>
      </c>
      <c r="D486">
        <v>3.1999</v>
      </c>
    </row>
    <row r="487" spans="1:4" x14ac:dyDescent="0.25">
      <c r="A487" s="118">
        <v>44201</v>
      </c>
      <c r="B487">
        <v>2.2921</v>
      </c>
      <c r="C487" s="118">
        <v>44201</v>
      </c>
      <c r="D487">
        <v>3.1999</v>
      </c>
    </row>
    <row r="488" spans="1:4" x14ac:dyDescent="0.25">
      <c r="A488" s="118">
        <v>44202</v>
      </c>
      <c r="B488">
        <v>2.3073999999999999</v>
      </c>
      <c r="C488" s="118">
        <v>44202</v>
      </c>
      <c r="D488">
        <v>3.1999</v>
      </c>
    </row>
    <row r="489" spans="1:4" x14ac:dyDescent="0.25">
      <c r="A489" s="118">
        <v>44203</v>
      </c>
      <c r="B489">
        <v>2.39</v>
      </c>
      <c r="C489" s="118">
        <v>44203</v>
      </c>
      <c r="D489">
        <v>3.1999</v>
      </c>
    </row>
    <row r="490" spans="1:4" x14ac:dyDescent="0.25">
      <c r="A490" s="118">
        <v>44204</v>
      </c>
      <c r="B490">
        <v>2.39</v>
      </c>
      <c r="C490" s="118">
        <v>44204</v>
      </c>
      <c r="D490">
        <v>3.1999</v>
      </c>
    </row>
    <row r="491" spans="1:4" x14ac:dyDescent="0.25">
      <c r="A491" s="118">
        <v>44207</v>
      </c>
      <c r="B491">
        <v>2.5657000000000001</v>
      </c>
      <c r="C491" s="118">
        <v>44207</v>
      </c>
      <c r="D491">
        <v>3.1999</v>
      </c>
    </row>
    <row r="492" spans="1:4" x14ac:dyDescent="0.25">
      <c r="A492" s="118">
        <v>44208</v>
      </c>
      <c r="B492">
        <v>2.6379999999999999</v>
      </c>
      <c r="C492" s="118">
        <v>44208</v>
      </c>
      <c r="D492">
        <v>3.1999</v>
      </c>
    </row>
    <row r="493" spans="1:4" x14ac:dyDescent="0.25">
      <c r="A493" s="118">
        <v>44209</v>
      </c>
      <c r="B493">
        <v>2.6379999999999999</v>
      </c>
      <c r="C493" s="118">
        <v>44209</v>
      </c>
      <c r="D493">
        <v>3.1999</v>
      </c>
    </row>
    <row r="494" spans="1:4" x14ac:dyDescent="0.25">
      <c r="A494" s="118">
        <v>44210</v>
      </c>
      <c r="B494">
        <v>2.8369999999999997</v>
      </c>
      <c r="C494" s="118">
        <v>44210</v>
      </c>
      <c r="D494">
        <v>3.1999</v>
      </c>
    </row>
    <row r="495" spans="1:4" x14ac:dyDescent="0.25">
      <c r="A495" s="118">
        <v>44211</v>
      </c>
      <c r="B495">
        <v>2.5897000000000001</v>
      </c>
      <c r="C495" s="118">
        <v>44211</v>
      </c>
      <c r="D495">
        <v>3.1999</v>
      </c>
    </row>
    <row r="496" spans="1:4" x14ac:dyDescent="0.25">
      <c r="A496" s="118">
        <v>44214</v>
      </c>
      <c r="B496">
        <v>2.5897000000000001</v>
      </c>
      <c r="C496" s="118">
        <v>44214</v>
      </c>
      <c r="D496">
        <v>3.1999</v>
      </c>
    </row>
    <row r="497" spans="1:4" x14ac:dyDescent="0.25">
      <c r="A497" s="118">
        <v>44215</v>
      </c>
      <c r="B497">
        <v>2.6715999999999998</v>
      </c>
      <c r="C497" s="118">
        <v>44215</v>
      </c>
      <c r="D497">
        <v>3.1999</v>
      </c>
    </row>
    <row r="498" spans="1:4" x14ac:dyDescent="0.25">
      <c r="A498" s="118">
        <v>44216</v>
      </c>
      <c r="B498">
        <v>2.6461999999999999</v>
      </c>
      <c r="C498" s="118">
        <v>44216</v>
      </c>
      <c r="D498">
        <v>3.1999</v>
      </c>
    </row>
    <row r="499" spans="1:4" x14ac:dyDescent="0.25">
      <c r="A499" s="118">
        <v>44217</v>
      </c>
      <c r="B499">
        <v>2.6461999999999999</v>
      </c>
      <c r="C499" s="118">
        <v>44217</v>
      </c>
      <c r="D499">
        <v>3.1999</v>
      </c>
    </row>
    <row r="500" spans="1:4" x14ac:dyDescent="0.25">
      <c r="A500" s="118">
        <v>44218</v>
      </c>
      <c r="B500">
        <v>2.6461999999999999</v>
      </c>
      <c r="C500" s="118">
        <v>44218</v>
      </c>
      <c r="D500">
        <v>3.1999</v>
      </c>
    </row>
    <row r="501" spans="1:4" x14ac:dyDescent="0.25">
      <c r="A501" s="118">
        <v>44221</v>
      </c>
      <c r="B501">
        <v>2.6461999999999999</v>
      </c>
      <c r="C501" s="118">
        <v>44221</v>
      </c>
      <c r="D501">
        <v>3.1999</v>
      </c>
    </row>
    <row r="502" spans="1:4" x14ac:dyDescent="0.25">
      <c r="A502" s="118">
        <v>44222</v>
      </c>
      <c r="B502">
        <v>2.6905999999999999</v>
      </c>
      <c r="C502" s="118">
        <v>44222</v>
      </c>
      <c r="D502">
        <v>3.1999</v>
      </c>
    </row>
    <row r="503" spans="1:4" x14ac:dyDescent="0.25">
      <c r="A503" s="118">
        <v>44223</v>
      </c>
      <c r="B503">
        <v>2.6905999999999999</v>
      </c>
      <c r="C503" s="118">
        <v>44223</v>
      </c>
      <c r="D503">
        <v>3.1999</v>
      </c>
    </row>
    <row r="504" spans="1:4" x14ac:dyDescent="0.25">
      <c r="A504" s="118">
        <v>44224</v>
      </c>
      <c r="B504">
        <v>2.6692999999999998</v>
      </c>
      <c r="C504" s="118">
        <v>44224</v>
      </c>
      <c r="D504">
        <v>3.1999</v>
      </c>
    </row>
    <row r="505" spans="1:4" x14ac:dyDescent="0.25">
      <c r="A505" s="118">
        <v>44225</v>
      </c>
      <c r="B505">
        <v>2.5666000000000002</v>
      </c>
      <c r="C505" s="118">
        <v>44225</v>
      </c>
      <c r="D505">
        <v>3.1999</v>
      </c>
    </row>
    <row r="506" spans="1:4" x14ac:dyDescent="0.25">
      <c r="A506" s="118">
        <v>44228</v>
      </c>
      <c r="B506">
        <v>2.5615999999999999</v>
      </c>
      <c r="C506" s="118">
        <v>44228</v>
      </c>
      <c r="D506">
        <v>3.1999</v>
      </c>
    </row>
    <row r="507" spans="1:4" x14ac:dyDescent="0.25">
      <c r="A507" s="118">
        <v>44229</v>
      </c>
      <c r="B507">
        <v>2.5716000000000001</v>
      </c>
      <c r="C507" s="118">
        <v>44229</v>
      </c>
      <c r="D507">
        <v>3.1999</v>
      </c>
    </row>
    <row r="508" spans="1:4" x14ac:dyDescent="0.25">
      <c r="A508" s="118">
        <v>44230</v>
      </c>
      <c r="B508">
        <v>2.4765000000000001</v>
      </c>
      <c r="C508" s="118">
        <v>44230</v>
      </c>
      <c r="D508">
        <v>3.1999</v>
      </c>
    </row>
    <row r="509" spans="1:4" x14ac:dyDescent="0.25">
      <c r="A509" s="118">
        <v>44231</v>
      </c>
      <c r="B509">
        <v>2.516</v>
      </c>
      <c r="C509" s="118">
        <v>44231</v>
      </c>
      <c r="D509">
        <v>3.1999</v>
      </c>
    </row>
    <row r="510" spans="1:4" x14ac:dyDescent="0.25">
      <c r="A510" s="118">
        <v>44232</v>
      </c>
      <c r="B510">
        <v>2.5091000000000001</v>
      </c>
      <c r="C510" s="118">
        <v>44232</v>
      </c>
      <c r="D510">
        <v>3.1999</v>
      </c>
    </row>
    <row r="511" spans="1:4" x14ac:dyDescent="0.25">
      <c r="A511" s="118">
        <v>44235</v>
      </c>
      <c r="B511">
        <v>2.5428999999999999</v>
      </c>
      <c r="C511" s="118">
        <v>44235</v>
      </c>
      <c r="D511">
        <v>3.1999</v>
      </c>
    </row>
    <row r="512" spans="1:4" x14ac:dyDescent="0.25">
      <c r="A512" s="118">
        <v>44236</v>
      </c>
      <c r="B512">
        <v>2.5710999999999999</v>
      </c>
      <c r="C512" s="118">
        <v>44236</v>
      </c>
      <c r="D512">
        <v>3.1999</v>
      </c>
    </row>
    <row r="513" spans="1:4" x14ac:dyDescent="0.25">
      <c r="A513" s="118">
        <v>44237</v>
      </c>
      <c r="B513">
        <v>2.5784000000000002</v>
      </c>
      <c r="C513" s="118">
        <v>44237</v>
      </c>
      <c r="D513">
        <v>3.1999</v>
      </c>
    </row>
    <row r="514" spans="1:4" x14ac:dyDescent="0.25">
      <c r="A514" s="118">
        <v>44238</v>
      </c>
      <c r="B514">
        <v>2.5287999999999999</v>
      </c>
      <c r="C514" s="118">
        <v>44238</v>
      </c>
      <c r="D514">
        <v>3.1999</v>
      </c>
    </row>
    <row r="515" spans="1:4" x14ac:dyDescent="0.25">
      <c r="A515" s="118">
        <v>44239</v>
      </c>
      <c r="B515">
        <v>2.5657000000000001</v>
      </c>
      <c r="C515" s="118">
        <v>44239</v>
      </c>
      <c r="D515">
        <v>3.1999</v>
      </c>
    </row>
    <row r="516" spans="1:4" x14ac:dyDescent="0.25">
      <c r="A516" s="118">
        <v>44242</v>
      </c>
      <c r="B516">
        <v>2.5657000000000001</v>
      </c>
      <c r="C516" s="118">
        <v>44242</v>
      </c>
      <c r="D516">
        <v>3.1999</v>
      </c>
    </row>
    <row r="517" spans="1:4" x14ac:dyDescent="0.25">
      <c r="A517" s="118">
        <v>44243</v>
      </c>
      <c r="B517">
        <v>2.5657000000000001</v>
      </c>
      <c r="C517" s="118">
        <v>44243</v>
      </c>
      <c r="D517">
        <v>3.1999</v>
      </c>
    </row>
    <row r="518" spans="1:4" x14ac:dyDescent="0.25">
      <c r="A518" s="118">
        <v>44244</v>
      </c>
      <c r="B518">
        <v>2.5548999999999999</v>
      </c>
      <c r="C518" s="118">
        <v>44244</v>
      </c>
      <c r="D518">
        <v>3.1999</v>
      </c>
    </row>
    <row r="519" spans="1:4" x14ac:dyDescent="0.25">
      <c r="A519" s="118">
        <v>44245</v>
      </c>
      <c r="B519">
        <v>2.5556999999999999</v>
      </c>
      <c r="C519" s="118">
        <v>44245</v>
      </c>
      <c r="D519">
        <v>3.1999</v>
      </c>
    </row>
    <row r="520" spans="1:4" x14ac:dyDescent="0.25">
      <c r="A520" s="118">
        <v>44246</v>
      </c>
      <c r="B520">
        <v>2.6187</v>
      </c>
      <c r="C520" s="118">
        <v>44246</v>
      </c>
      <c r="D520">
        <v>3.1999</v>
      </c>
    </row>
    <row r="521" spans="1:4" x14ac:dyDescent="0.25">
      <c r="A521" s="118">
        <v>44249</v>
      </c>
      <c r="B521">
        <v>2.6187</v>
      </c>
      <c r="C521" s="118">
        <v>44249</v>
      </c>
      <c r="D521">
        <v>3.1999</v>
      </c>
    </row>
    <row r="522" spans="1:4" x14ac:dyDescent="0.25">
      <c r="A522" s="118">
        <v>44250</v>
      </c>
      <c r="B522">
        <v>2.7532999999999999</v>
      </c>
      <c r="C522" s="118">
        <v>44250</v>
      </c>
      <c r="D522">
        <v>3.1999</v>
      </c>
    </row>
    <row r="523" spans="1:4" x14ac:dyDescent="0.25">
      <c r="A523" s="118">
        <v>44251</v>
      </c>
      <c r="B523">
        <v>2.7532999999999999</v>
      </c>
      <c r="C523" s="118">
        <v>44251</v>
      </c>
      <c r="D523">
        <v>3.1999</v>
      </c>
    </row>
    <row r="524" spans="1:4" x14ac:dyDescent="0.25">
      <c r="A524" s="118">
        <v>44252</v>
      </c>
      <c r="B524">
        <v>2.8715999999999999</v>
      </c>
      <c r="C524" s="118">
        <v>44252</v>
      </c>
      <c r="D524">
        <v>3.1999</v>
      </c>
    </row>
    <row r="525" spans="1:4" x14ac:dyDescent="0.25">
      <c r="A525" s="118">
        <v>44253</v>
      </c>
      <c r="B525">
        <v>2.8715999999999999</v>
      </c>
      <c r="C525" s="118">
        <v>44253</v>
      </c>
      <c r="D525">
        <v>3.1999</v>
      </c>
    </row>
    <row r="526" spans="1:4" x14ac:dyDescent="0.25">
      <c r="A526" s="118">
        <v>44256</v>
      </c>
      <c r="B526">
        <v>3.1150000000000002</v>
      </c>
      <c r="C526" s="118">
        <v>44256</v>
      </c>
      <c r="D526">
        <v>3.1999</v>
      </c>
    </row>
    <row r="527" spans="1:4" x14ac:dyDescent="0.25">
      <c r="A527" s="118">
        <v>44257</v>
      </c>
      <c r="B527">
        <v>3.2673999999999999</v>
      </c>
      <c r="C527" s="118">
        <v>44257</v>
      </c>
      <c r="D527">
        <v>3.1999</v>
      </c>
    </row>
    <row r="528" spans="1:4" x14ac:dyDescent="0.25">
      <c r="A528" s="118">
        <v>44258</v>
      </c>
      <c r="B528">
        <v>3.2383000000000002</v>
      </c>
      <c r="C528" s="118">
        <v>44258</v>
      </c>
      <c r="D528">
        <v>3.1999</v>
      </c>
    </row>
    <row r="529" spans="1:4" x14ac:dyDescent="0.25">
      <c r="A529" s="118">
        <v>44259</v>
      </c>
      <c r="B529">
        <v>3.2383000000000002</v>
      </c>
      <c r="C529" s="118">
        <v>44259</v>
      </c>
      <c r="D529">
        <v>3.1999</v>
      </c>
    </row>
    <row r="530" spans="1:4" x14ac:dyDescent="0.25">
      <c r="A530" s="118">
        <v>44260</v>
      </c>
      <c r="B530">
        <v>3.0091000000000001</v>
      </c>
      <c r="C530" s="118">
        <v>44260</v>
      </c>
      <c r="D530">
        <v>3.1999</v>
      </c>
    </row>
    <row r="531" spans="1:4" x14ac:dyDescent="0.25">
      <c r="A531" s="118">
        <v>44263</v>
      </c>
      <c r="B531">
        <v>2.9116</v>
      </c>
      <c r="C531" s="118">
        <v>44263</v>
      </c>
      <c r="D531">
        <v>3.1999</v>
      </c>
    </row>
    <row r="532" spans="1:4" x14ac:dyDescent="0.25">
      <c r="A532" s="118">
        <v>44264</v>
      </c>
      <c r="B532">
        <v>2.9116</v>
      </c>
      <c r="C532" s="118">
        <v>44264</v>
      </c>
      <c r="D532">
        <v>3.1999</v>
      </c>
    </row>
    <row r="533" spans="1:4" x14ac:dyDescent="0.25">
      <c r="A533" s="118">
        <v>44265</v>
      </c>
      <c r="B533">
        <v>3.0748000000000002</v>
      </c>
      <c r="C533" s="118">
        <v>44265</v>
      </c>
      <c r="D533">
        <v>3.1999</v>
      </c>
    </row>
    <row r="534" spans="1:4" x14ac:dyDescent="0.25">
      <c r="A534" s="118">
        <v>44266</v>
      </c>
      <c r="B534">
        <v>2.9845999999999999</v>
      </c>
      <c r="C534" s="118">
        <v>44266</v>
      </c>
      <c r="D534">
        <v>3.6391</v>
      </c>
    </row>
    <row r="535" spans="1:4" x14ac:dyDescent="0.25">
      <c r="A535" s="118">
        <v>44267</v>
      </c>
      <c r="B535">
        <v>2.9942000000000002</v>
      </c>
      <c r="C535" s="118">
        <v>44267</v>
      </c>
      <c r="D535">
        <v>3.66</v>
      </c>
    </row>
    <row r="536" spans="1:4" x14ac:dyDescent="0.25">
      <c r="A536" s="118">
        <v>44270</v>
      </c>
      <c r="B536">
        <v>2.9942000000000002</v>
      </c>
      <c r="C536" s="118">
        <v>44270</v>
      </c>
      <c r="D536">
        <v>3.66</v>
      </c>
    </row>
    <row r="537" spans="1:4" x14ac:dyDescent="0.25">
      <c r="A537" s="118">
        <v>44271</v>
      </c>
      <c r="B537">
        <v>3.0583</v>
      </c>
      <c r="C537" s="118">
        <v>44271</v>
      </c>
      <c r="D537">
        <v>3.6494999999999997</v>
      </c>
    </row>
    <row r="538" spans="1:4" x14ac:dyDescent="0.25">
      <c r="A538" s="118">
        <v>44272</v>
      </c>
      <c r="B538">
        <v>3.0790000000000002</v>
      </c>
      <c r="C538" s="118">
        <v>44272</v>
      </c>
      <c r="D538">
        <v>3.6494999999999997</v>
      </c>
    </row>
    <row r="539" spans="1:4" x14ac:dyDescent="0.25">
      <c r="A539" s="118">
        <v>44273</v>
      </c>
      <c r="B539">
        <v>3.0790000000000002</v>
      </c>
      <c r="C539" s="118">
        <v>44273</v>
      </c>
      <c r="D539">
        <v>3.6494999999999997</v>
      </c>
    </row>
    <row r="540" spans="1:4" x14ac:dyDescent="0.25">
      <c r="A540" s="118">
        <v>44274</v>
      </c>
      <c r="B540">
        <v>3.0790000000000002</v>
      </c>
      <c r="C540" s="118">
        <v>44274</v>
      </c>
      <c r="D540">
        <v>3.6494999999999997</v>
      </c>
    </row>
    <row r="541" spans="1:4" x14ac:dyDescent="0.25">
      <c r="A541" s="118">
        <v>44277</v>
      </c>
      <c r="B541">
        <v>3.0790000000000002</v>
      </c>
      <c r="C541" s="118">
        <v>44277</v>
      </c>
      <c r="D541">
        <v>3.6494999999999997</v>
      </c>
    </row>
    <row r="542" spans="1:4" x14ac:dyDescent="0.25">
      <c r="A542" s="118">
        <v>44278</v>
      </c>
      <c r="B542">
        <v>3.4681000000000002</v>
      </c>
      <c r="C542" s="118">
        <v>44278</v>
      </c>
      <c r="D542">
        <v>3.6494999999999997</v>
      </c>
    </row>
    <row r="543" spans="1:4" x14ac:dyDescent="0.25">
      <c r="A543" s="118">
        <v>44279</v>
      </c>
      <c r="B543">
        <v>3.4637000000000002</v>
      </c>
      <c r="C543" s="118">
        <v>44279</v>
      </c>
      <c r="D543">
        <v>3.6494999999999997</v>
      </c>
    </row>
    <row r="544" spans="1:4" x14ac:dyDescent="0.25">
      <c r="A544" s="118">
        <v>44280</v>
      </c>
      <c r="B544">
        <v>3.4637000000000002</v>
      </c>
      <c r="C544" s="118">
        <v>44280</v>
      </c>
      <c r="D544">
        <v>3.6494999999999997</v>
      </c>
    </row>
    <row r="545" spans="1:4" x14ac:dyDescent="0.25">
      <c r="A545" s="118">
        <v>44281</v>
      </c>
      <c r="B545">
        <v>3.4784000000000002</v>
      </c>
      <c r="C545" s="118">
        <v>44281</v>
      </c>
      <c r="D545">
        <v>3.6494999999999997</v>
      </c>
    </row>
    <row r="546" spans="1:4" x14ac:dyDescent="0.25">
      <c r="A546" s="118">
        <v>44284</v>
      </c>
      <c r="B546">
        <v>3.4398</v>
      </c>
      <c r="C546" s="118">
        <v>44284</v>
      </c>
      <c r="D546">
        <v>3.6494999999999997</v>
      </c>
    </row>
    <row r="547" spans="1:4" x14ac:dyDescent="0.25">
      <c r="A547" s="118">
        <v>44285</v>
      </c>
      <c r="B547">
        <v>3.4702999999999999</v>
      </c>
      <c r="C547" s="118">
        <v>44285</v>
      </c>
      <c r="D547">
        <v>3.6494999999999997</v>
      </c>
    </row>
    <row r="548" spans="1:4" x14ac:dyDescent="0.25">
      <c r="A548" s="118">
        <v>44286</v>
      </c>
      <c r="B548">
        <v>3.5061999999999998</v>
      </c>
      <c r="C548" s="118">
        <v>44286</v>
      </c>
      <c r="D548">
        <v>3.6494999999999997</v>
      </c>
    </row>
    <row r="549" spans="1:4" x14ac:dyDescent="0.25">
      <c r="A549" s="118">
        <v>44287</v>
      </c>
      <c r="B549">
        <v>3.4962</v>
      </c>
      <c r="C549" s="118">
        <v>44287</v>
      </c>
      <c r="D549">
        <v>3.6494999999999997</v>
      </c>
    </row>
    <row r="550" spans="1:4" x14ac:dyDescent="0.25">
      <c r="A550" s="118">
        <v>44288</v>
      </c>
      <c r="B550">
        <v>3.4962</v>
      </c>
      <c r="C550" s="118">
        <v>44288</v>
      </c>
      <c r="D550">
        <v>3.6494999999999997</v>
      </c>
    </row>
    <row r="551" spans="1:4" x14ac:dyDescent="0.25">
      <c r="A551" s="118">
        <v>44291</v>
      </c>
      <c r="B551">
        <v>3.49</v>
      </c>
      <c r="C551" s="118">
        <v>44291</v>
      </c>
      <c r="D551">
        <v>3.6494999999999997</v>
      </c>
    </row>
    <row r="552" spans="1:4" x14ac:dyDescent="0.25">
      <c r="A552" s="118">
        <v>44292</v>
      </c>
      <c r="B552">
        <v>3.5771999999999999</v>
      </c>
      <c r="C552" s="118">
        <v>44292</v>
      </c>
      <c r="D552">
        <v>3.6494999999999997</v>
      </c>
    </row>
    <row r="553" spans="1:4" x14ac:dyDescent="0.25">
      <c r="A553" s="118">
        <v>44293</v>
      </c>
      <c r="B553">
        <v>3.5996999999999999</v>
      </c>
      <c r="C553" s="118">
        <v>44293</v>
      </c>
      <c r="D553">
        <v>3.6494999999999997</v>
      </c>
    </row>
    <row r="554" spans="1:4" x14ac:dyDescent="0.25">
      <c r="A554" s="118">
        <v>44294</v>
      </c>
      <c r="B554">
        <v>3.4722</v>
      </c>
      <c r="C554" s="118">
        <v>44294</v>
      </c>
      <c r="D554">
        <v>3.6494999999999997</v>
      </c>
    </row>
    <row r="555" spans="1:4" x14ac:dyDescent="0.25">
      <c r="A555" s="118">
        <v>44295</v>
      </c>
      <c r="B555">
        <v>3.4722</v>
      </c>
      <c r="C555" s="118">
        <v>44295</v>
      </c>
      <c r="D555">
        <v>3.6494999999999997</v>
      </c>
    </row>
    <row r="556" spans="1:4" x14ac:dyDescent="0.25">
      <c r="A556" s="118">
        <v>44298</v>
      </c>
      <c r="B556">
        <v>3.6150000000000002</v>
      </c>
      <c r="C556" s="118">
        <v>44298</v>
      </c>
      <c r="D556">
        <v>3.6494999999999997</v>
      </c>
    </row>
    <row r="557" spans="1:4" x14ac:dyDescent="0.25">
      <c r="A557" s="118">
        <v>44299</v>
      </c>
      <c r="B557">
        <v>3.6400999999999999</v>
      </c>
      <c r="C557" s="118">
        <v>44299</v>
      </c>
      <c r="D557">
        <v>3.6494999999999997</v>
      </c>
    </row>
    <row r="558" spans="1:4" x14ac:dyDescent="0.25">
      <c r="A558" s="118">
        <v>44300</v>
      </c>
      <c r="B558">
        <v>3.7307999999999999</v>
      </c>
      <c r="C558" s="118">
        <v>44300</v>
      </c>
      <c r="D558">
        <v>3.6494999999999997</v>
      </c>
    </row>
    <row r="559" spans="1:4" x14ac:dyDescent="0.25">
      <c r="A559" s="118">
        <v>44301</v>
      </c>
      <c r="B559">
        <v>3.7307999999999999</v>
      </c>
      <c r="C559" s="118">
        <v>44301</v>
      </c>
      <c r="D559">
        <v>3.6494999999999997</v>
      </c>
    </row>
    <row r="560" spans="1:4" x14ac:dyDescent="0.25">
      <c r="A560" s="118">
        <v>44302</v>
      </c>
      <c r="B560">
        <v>3.6448</v>
      </c>
      <c r="C560" s="118">
        <v>44302</v>
      </c>
      <c r="D560">
        <v>3.6494999999999997</v>
      </c>
    </row>
    <row r="561" spans="1:4" x14ac:dyDescent="0.25">
      <c r="A561" s="118">
        <v>44305</v>
      </c>
      <c r="B561">
        <v>3.5606</v>
      </c>
      <c r="C561" s="118">
        <v>44305</v>
      </c>
      <c r="D561">
        <v>3.6494999999999997</v>
      </c>
    </row>
    <row r="562" spans="1:4" x14ac:dyDescent="0.25">
      <c r="A562" s="118">
        <v>44306</v>
      </c>
      <c r="B562">
        <v>3.5606</v>
      </c>
      <c r="C562" s="118">
        <v>44306</v>
      </c>
      <c r="D562">
        <v>3.6494999999999997</v>
      </c>
    </row>
    <row r="563" spans="1:4" x14ac:dyDescent="0.25">
      <c r="A563" s="118">
        <v>44307</v>
      </c>
      <c r="B563">
        <v>3.5606</v>
      </c>
      <c r="C563" s="118">
        <v>44307</v>
      </c>
      <c r="D563">
        <v>3.6494999999999997</v>
      </c>
    </row>
    <row r="564" spans="1:4" x14ac:dyDescent="0.25">
      <c r="A564" s="118">
        <v>44308</v>
      </c>
      <c r="B564">
        <v>3.5152000000000001</v>
      </c>
      <c r="C564" s="118">
        <v>44308</v>
      </c>
      <c r="D564">
        <v>3.6494999999999997</v>
      </c>
    </row>
    <row r="565" spans="1:4" x14ac:dyDescent="0.25">
      <c r="A565" s="118">
        <v>44309</v>
      </c>
      <c r="B565">
        <v>3.4447999999999999</v>
      </c>
      <c r="C565" s="118">
        <v>44309</v>
      </c>
      <c r="D565">
        <v>3.6494999999999997</v>
      </c>
    </row>
    <row r="566" spans="1:4" x14ac:dyDescent="0.25">
      <c r="A566" s="118">
        <v>44312</v>
      </c>
      <c r="B566">
        <v>3.4447999999999999</v>
      </c>
      <c r="C566" s="118">
        <v>44312</v>
      </c>
      <c r="D566">
        <v>3.6494999999999997</v>
      </c>
    </row>
    <row r="567" spans="1:4" x14ac:dyDescent="0.25">
      <c r="A567" s="118">
        <v>44313</v>
      </c>
      <c r="B567">
        <v>3.3513000000000002</v>
      </c>
      <c r="C567" s="118">
        <v>44313</v>
      </c>
      <c r="D567">
        <v>3.6494999999999997</v>
      </c>
    </row>
    <row r="568" spans="1:4" x14ac:dyDescent="0.25">
      <c r="A568" s="118">
        <v>44314</v>
      </c>
      <c r="B568">
        <v>3.2949999999999999</v>
      </c>
      <c r="C568" s="118">
        <v>44314</v>
      </c>
      <c r="D568">
        <v>3.6494999999999997</v>
      </c>
    </row>
    <row r="569" spans="1:4" x14ac:dyDescent="0.25">
      <c r="A569" s="118">
        <v>44315</v>
      </c>
      <c r="B569">
        <v>3.3249</v>
      </c>
      <c r="C569" s="118">
        <v>44315</v>
      </c>
      <c r="D569">
        <v>3.6494999999999997</v>
      </c>
    </row>
    <row r="570" spans="1:4" x14ac:dyDescent="0.25">
      <c r="A570" s="118">
        <v>44316</v>
      </c>
      <c r="B570">
        <v>3.3249</v>
      </c>
      <c r="C570" s="118">
        <v>44316</v>
      </c>
      <c r="D570">
        <v>3.6494999999999997</v>
      </c>
    </row>
    <row r="571" spans="1:4" x14ac:dyDescent="0.25">
      <c r="A571" s="118">
        <v>44319</v>
      </c>
      <c r="B571">
        <v>3.3249</v>
      </c>
      <c r="C571" s="118">
        <v>44319</v>
      </c>
      <c r="D571">
        <v>3.6494999999999997</v>
      </c>
    </row>
    <row r="572" spans="1:4" x14ac:dyDescent="0.25">
      <c r="A572" s="118">
        <v>44320</v>
      </c>
      <c r="B572">
        <v>3.3249</v>
      </c>
      <c r="C572" s="118">
        <v>44320</v>
      </c>
      <c r="D572">
        <v>3.6494999999999997</v>
      </c>
    </row>
    <row r="573" spans="1:4" x14ac:dyDescent="0.25">
      <c r="A573" s="118">
        <v>44321</v>
      </c>
      <c r="B573">
        <v>3.4133</v>
      </c>
      <c r="C573" s="118">
        <v>44321</v>
      </c>
      <c r="D573">
        <v>4.0998000000000001</v>
      </c>
    </row>
    <row r="574" spans="1:4" x14ac:dyDescent="0.25">
      <c r="A574" s="118">
        <v>44322</v>
      </c>
      <c r="B574">
        <v>3.4133</v>
      </c>
      <c r="C574" s="118">
        <v>44322</v>
      </c>
      <c r="D574">
        <v>4.0998000000000001</v>
      </c>
    </row>
    <row r="575" spans="1:4" x14ac:dyDescent="0.25">
      <c r="A575" s="118">
        <v>44323</v>
      </c>
      <c r="B575">
        <v>3.4133</v>
      </c>
      <c r="C575" s="118">
        <v>44323</v>
      </c>
      <c r="D575">
        <v>4.0998000000000001</v>
      </c>
    </row>
    <row r="576" spans="1:4" x14ac:dyDescent="0.25">
      <c r="A576" s="118">
        <v>44326</v>
      </c>
      <c r="B576">
        <v>3.3984999999999999</v>
      </c>
      <c r="C576" s="118">
        <v>44326</v>
      </c>
      <c r="D576">
        <v>4.0998000000000001</v>
      </c>
    </row>
    <row r="577" spans="1:4" x14ac:dyDescent="0.25">
      <c r="A577" s="118">
        <v>44327</v>
      </c>
      <c r="B577">
        <v>3.3984999999999999</v>
      </c>
      <c r="C577" s="118">
        <v>44327</v>
      </c>
      <c r="D577">
        <v>4.0998000000000001</v>
      </c>
    </row>
    <row r="578" spans="1:4" x14ac:dyDescent="0.25">
      <c r="A578" s="118">
        <v>44328</v>
      </c>
      <c r="B578">
        <v>3.3849999999999998</v>
      </c>
      <c r="C578" s="118">
        <v>44328</v>
      </c>
      <c r="D578">
        <v>4.0998000000000001</v>
      </c>
    </row>
    <row r="579" spans="1:4" x14ac:dyDescent="0.25">
      <c r="A579" s="118">
        <v>44329</v>
      </c>
      <c r="B579">
        <v>3.3115000000000001</v>
      </c>
      <c r="C579" s="118">
        <v>44329</v>
      </c>
      <c r="D579">
        <v>4.0998000000000001</v>
      </c>
    </row>
    <row r="580" spans="1:4" x14ac:dyDescent="0.25">
      <c r="A580" s="118">
        <v>44330</v>
      </c>
      <c r="B580">
        <v>3.3906999999999998</v>
      </c>
      <c r="C580" s="118">
        <v>44330</v>
      </c>
      <c r="D580">
        <v>4.0998000000000001</v>
      </c>
    </row>
    <row r="581" spans="1:4" x14ac:dyDescent="0.25">
      <c r="A581" s="118">
        <v>44333</v>
      </c>
      <c r="B581">
        <v>3.4266000000000001</v>
      </c>
      <c r="C581" s="118">
        <v>44333</v>
      </c>
      <c r="D581">
        <v>4.0998000000000001</v>
      </c>
    </row>
    <row r="582" spans="1:4" x14ac:dyDescent="0.25">
      <c r="A582" s="118">
        <v>44334</v>
      </c>
      <c r="B582">
        <v>3.4266000000000001</v>
      </c>
      <c r="C582" s="118">
        <v>44334</v>
      </c>
      <c r="D582">
        <v>4.0998000000000001</v>
      </c>
    </row>
    <row r="583" spans="1:4" x14ac:dyDescent="0.25">
      <c r="A583" s="118">
        <v>44335</v>
      </c>
      <c r="B583">
        <v>3.4266000000000001</v>
      </c>
      <c r="C583" s="118">
        <v>44335</v>
      </c>
      <c r="D583">
        <v>4.0998000000000001</v>
      </c>
    </row>
    <row r="584" spans="1:4" x14ac:dyDescent="0.25">
      <c r="A584" s="118">
        <v>44336</v>
      </c>
      <c r="B584">
        <v>3.4266000000000001</v>
      </c>
      <c r="C584" s="118">
        <v>44336</v>
      </c>
      <c r="D584">
        <v>4.0998000000000001</v>
      </c>
    </row>
    <row r="585" spans="1:4" x14ac:dyDescent="0.25">
      <c r="A585" s="118">
        <v>44337</v>
      </c>
      <c r="B585">
        <v>3.4266000000000001</v>
      </c>
      <c r="C585" s="118">
        <v>44337</v>
      </c>
      <c r="D585">
        <v>4.0998000000000001</v>
      </c>
    </row>
    <row r="586" spans="1:4" x14ac:dyDescent="0.25">
      <c r="A586" s="118">
        <v>44340</v>
      </c>
      <c r="B586">
        <v>3.4298000000000002</v>
      </c>
      <c r="C586" s="118">
        <v>44340</v>
      </c>
      <c r="D586">
        <v>4.0903999999999998</v>
      </c>
    </row>
    <row r="587" spans="1:4" x14ac:dyDescent="0.25">
      <c r="A587" s="118">
        <v>44341</v>
      </c>
      <c r="B587">
        <v>3.4756999999999998</v>
      </c>
      <c r="C587" s="118">
        <v>44341</v>
      </c>
      <c r="D587">
        <v>4.0903999999999998</v>
      </c>
    </row>
    <row r="588" spans="1:4" x14ac:dyDescent="0.25">
      <c r="A588" s="118">
        <v>44342</v>
      </c>
      <c r="B588">
        <v>3.4756999999999998</v>
      </c>
      <c r="C588" s="118">
        <v>44342</v>
      </c>
      <c r="D588">
        <v>4.0903999999999998</v>
      </c>
    </row>
    <row r="589" spans="1:4" x14ac:dyDescent="0.25">
      <c r="A589" s="118">
        <v>44343</v>
      </c>
      <c r="B589">
        <v>3.5045999999999999</v>
      </c>
      <c r="C589" s="118">
        <v>44343</v>
      </c>
      <c r="D589">
        <v>4.0903999999999998</v>
      </c>
    </row>
    <row r="590" spans="1:4" x14ac:dyDescent="0.25">
      <c r="A590" s="118">
        <v>44344</v>
      </c>
      <c r="B590">
        <v>3.5045999999999999</v>
      </c>
      <c r="C590" s="118">
        <v>44344</v>
      </c>
      <c r="D590">
        <v>4.0903999999999998</v>
      </c>
    </row>
    <row r="591" spans="1:4" x14ac:dyDescent="0.25">
      <c r="A591" s="118">
        <v>44347</v>
      </c>
      <c r="B591">
        <v>3.3548999999999998</v>
      </c>
      <c r="C591" s="118">
        <v>44347</v>
      </c>
      <c r="D591">
        <v>4.0903999999999998</v>
      </c>
    </row>
    <row r="592" spans="1:4" x14ac:dyDescent="0.25">
      <c r="A592" s="118">
        <v>44348</v>
      </c>
      <c r="B592">
        <v>3.3548999999999998</v>
      </c>
      <c r="C592" s="118">
        <v>44348</v>
      </c>
      <c r="D592">
        <v>4.0903999999999998</v>
      </c>
    </row>
    <row r="593" spans="1:4" x14ac:dyDescent="0.25">
      <c r="A593" s="118">
        <v>44349</v>
      </c>
      <c r="B593">
        <v>3.3548999999999998</v>
      </c>
      <c r="C593" s="118">
        <v>44349</v>
      </c>
      <c r="D593">
        <v>4.0903999999999998</v>
      </c>
    </row>
    <row r="594" spans="1:4" x14ac:dyDescent="0.25">
      <c r="A594" s="118">
        <v>44350</v>
      </c>
      <c r="B594">
        <v>3.3548999999999998</v>
      </c>
      <c r="C594" s="118">
        <v>44350</v>
      </c>
      <c r="D594">
        <v>4.0903999999999998</v>
      </c>
    </row>
    <row r="595" spans="1:4" x14ac:dyDescent="0.25">
      <c r="A595" s="118">
        <v>44351</v>
      </c>
      <c r="B595">
        <v>3.3548999999999998</v>
      </c>
      <c r="C595" s="118">
        <v>44351</v>
      </c>
      <c r="D595">
        <v>4.0903999999999998</v>
      </c>
    </row>
    <row r="596" spans="1:4" x14ac:dyDescent="0.25">
      <c r="A596" s="118">
        <v>44354</v>
      </c>
      <c r="B596">
        <v>3.3548999999999998</v>
      </c>
      <c r="C596" s="118">
        <v>44354</v>
      </c>
      <c r="D596">
        <v>4.0903999999999998</v>
      </c>
    </row>
    <row r="597" spans="1:4" x14ac:dyDescent="0.25">
      <c r="A597" s="118">
        <v>44355</v>
      </c>
      <c r="B597">
        <v>3.3548999999999998</v>
      </c>
      <c r="C597" s="118">
        <v>44355</v>
      </c>
      <c r="D597">
        <v>4.0903999999999998</v>
      </c>
    </row>
    <row r="598" spans="1:4" x14ac:dyDescent="0.25">
      <c r="A598" s="118">
        <v>44356</v>
      </c>
      <c r="B598">
        <v>3.3548999999999998</v>
      </c>
      <c r="C598" s="118">
        <v>44356</v>
      </c>
      <c r="D598">
        <v>4.0903999999999998</v>
      </c>
    </row>
    <row r="599" spans="1:4" x14ac:dyDescent="0.25">
      <c r="A599" s="118">
        <v>44357</v>
      </c>
      <c r="B599">
        <v>3.3548999999999998</v>
      </c>
      <c r="C599" s="118">
        <v>44357</v>
      </c>
      <c r="D599">
        <v>4.0903999999999998</v>
      </c>
    </row>
    <row r="600" spans="1:4" x14ac:dyDescent="0.25">
      <c r="A600" s="118">
        <v>44358</v>
      </c>
      <c r="B600">
        <v>3.3548999999999998</v>
      </c>
      <c r="C600" s="118">
        <v>44358</v>
      </c>
      <c r="D600">
        <v>4.0903999999999998</v>
      </c>
    </row>
    <row r="601" spans="1:4" x14ac:dyDescent="0.25">
      <c r="A601" s="118">
        <v>44361</v>
      </c>
      <c r="B601">
        <v>3.3548999999999998</v>
      </c>
      <c r="C601" s="118">
        <v>44361</v>
      </c>
      <c r="D601">
        <v>4.0903999999999998</v>
      </c>
    </row>
    <row r="602" spans="1:4" x14ac:dyDescent="0.25">
      <c r="A602" s="118">
        <v>44362</v>
      </c>
      <c r="B602">
        <v>3.3548999999999998</v>
      </c>
      <c r="C602" s="118">
        <v>44362</v>
      </c>
      <c r="D602">
        <v>4.0903999999999998</v>
      </c>
    </row>
    <row r="603" spans="1:4" x14ac:dyDescent="0.25">
      <c r="A603" s="118">
        <v>44363</v>
      </c>
      <c r="B603">
        <v>3.3548999999999998</v>
      </c>
      <c r="C603" s="118">
        <v>44363</v>
      </c>
      <c r="D603">
        <v>4.0903999999999998</v>
      </c>
    </row>
    <row r="604" spans="1:4" x14ac:dyDescent="0.25">
      <c r="A604" s="118">
        <v>44364</v>
      </c>
      <c r="B604">
        <v>3.6137000000000001</v>
      </c>
      <c r="C604" s="118">
        <v>44364</v>
      </c>
      <c r="D604">
        <v>4.0903999999999998</v>
      </c>
    </row>
    <row r="605" spans="1:4" x14ac:dyDescent="0.25">
      <c r="A605" s="118">
        <v>44365</v>
      </c>
      <c r="B605">
        <v>3.6137000000000001</v>
      </c>
      <c r="C605" s="118">
        <v>44365</v>
      </c>
      <c r="D605">
        <v>4.0903999999999998</v>
      </c>
    </row>
    <row r="606" spans="1:4" x14ac:dyDescent="0.25">
      <c r="A606" s="118">
        <v>44368</v>
      </c>
      <c r="B606">
        <v>3.6137000000000001</v>
      </c>
      <c r="C606" s="118">
        <v>44368</v>
      </c>
      <c r="D606">
        <v>4.0903999999999998</v>
      </c>
    </row>
    <row r="607" spans="1:4" x14ac:dyDescent="0.25">
      <c r="A607" s="118">
        <v>44369</v>
      </c>
      <c r="B607">
        <v>3.6137000000000001</v>
      </c>
      <c r="C607" s="118">
        <v>44369</v>
      </c>
      <c r="D607">
        <v>4.0903999999999998</v>
      </c>
    </row>
    <row r="608" spans="1:4" x14ac:dyDescent="0.25">
      <c r="A608" s="118">
        <v>44370</v>
      </c>
      <c r="B608">
        <v>3.6137000000000001</v>
      </c>
      <c r="C608" s="118">
        <v>44370</v>
      </c>
      <c r="D608">
        <v>4.0903999999999998</v>
      </c>
    </row>
    <row r="609" spans="1:4" x14ac:dyDescent="0.25">
      <c r="A609" s="118">
        <v>44371</v>
      </c>
      <c r="B609">
        <v>3.6137000000000001</v>
      </c>
      <c r="C609" s="118">
        <v>44371</v>
      </c>
      <c r="D609">
        <v>4.0903999999999998</v>
      </c>
    </row>
    <row r="610" spans="1:4" x14ac:dyDescent="0.25">
      <c r="A610" s="118">
        <v>44372</v>
      </c>
      <c r="B610">
        <v>3.6137000000000001</v>
      </c>
      <c r="C610" s="118">
        <v>44372</v>
      </c>
      <c r="D610">
        <v>4.0903999999999998</v>
      </c>
    </row>
    <row r="611" spans="1:4" x14ac:dyDescent="0.25">
      <c r="A611" s="118">
        <v>44375</v>
      </c>
      <c r="B611">
        <v>3.7</v>
      </c>
      <c r="C611" s="118">
        <v>44375</v>
      </c>
      <c r="D611">
        <v>4.0903999999999998</v>
      </c>
    </row>
    <row r="612" spans="1:4" x14ac:dyDescent="0.25">
      <c r="A612" s="118">
        <v>44376</v>
      </c>
      <c r="B612">
        <v>3.7</v>
      </c>
      <c r="C612" s="118">
        <v>44376</v>
      </c>
      <c r="D612">
        <v>4.0903999999999998</v>
      </c>
    </row>
    <row r="613" spans="1:4" x14ac:dyDescent="0.25">
      <c r="A613" s="118">
        <v>44377</v>
      </c>
      <c r="B613">
        <v>3.7</v>
      </c>
      <c r="C613" s="118">
        <v>44377</v>
      </c>
      <c r="D613">
        <v>4.0903999999999998</v>
      </c>
    </row>
    <row r="614" spans="1:4" x14ac:dyDescent="0.25">
      <c r="A614" s="118">
        <v>44378</v>
      </c>
      <c r="B614">
        <v>3.7282999999999999</v>
      </c>
      <c r="C614" s="118">
        <v>44378</v>
      </c>
      <c r="D614">
        <v>4.0903999999999998</v>
      </c>
    </row>
    <row r="615" spans="1:4" x14ac:dyDescent="0.25">
      <c r="A615" s="118">
        <v>44379</v>
      </c>
      <c r="B615">
        <v>3.7282999999999999</v>
      </c>
      <c r="C615" s="118">
        <v>44379</v>
      </c>
      <c r="D615">
        <v>4.0297000000000001</v>
      </c>
    </row>
    <row r="616" spans="1:4" x14ac:dyDescent="0.25">
      <c r="A616" s="118">
        <v>44382</v>
      </c>
      <c r="B616">
        <v>3.6669999999999998</v>
      </c>
      <c r="C616" s="118">
        <v>44382</v>
      </c>
      <c r="D616">
        <v>4.0297000000000001</v>
      </c>
    </row>
    <row r="617" spans="1:4" x14ac:dyDescent="0.25">
      <c r="A617" s="118">
        <v>44383</v>
      </c>
      <c r="B617">
        <v>3.7416</v>
      </c>
      <c r="C617" s="118">
        <v>44383</v>
      </c>
      <c r="D617">
        <v>4.0297000000000001</v>
      </c>
    </row>
    <row r="618" spans="1:4" x14ac:dyDescent="0.25">
      <c r="A618" s="118">
        <v>44384</v>
      </c>
      <c r="B618">
        <v>3.7126000000000001</v>
      </c>
      <c r="C618" s="118">
        <v>44384</v>
      </c>
      <c r="D618">
        <v>4.0655999999999999</v>
      </c>
    </row>
    <row r="619" spans="1:4" x14ac:dyDescent="0.25">
      <c r="A619" s="118">
        <v>44385</v>
      </c>
      <c r="B619">
        <v>3.6954000000000002</v>
      </c>
      <c r="C619" s="118">
        <v>44385</v>
      </c>
      <c r="D619">
        <v>4.0655999999999999</v>
      </c>
    </row>
    <row r="620" spans="1:4" x14ac:dyDescent="0.25">
      <c r="A620" s="118">
        <v>44386</v>
      </c>
      <c r="B620">
        <v>3.6954000000000002</v>
      </c>
      <c r="C620" s="118">
        <v>44386</v>
      </c>
      <c r="D620">
        <v>4.0655999999999999</v>
      </c>
    </row>
    <row r="621" spans="1:4" x14ac:dyDescent="0.25">
      <c r="A621" s="118">
        <v>44389</v>
      </c>
      <c r="B621">
        <v>3.6954000000000002</v>
      </c>
      <c r="C621" s="118">
        <v>44389</v>
      </c>
      <c r="D621">
        <v>4.0655999999999999</v>
      </c>
    </row>
    <row r="622" spans="1:4" x14ac:dyDescent="0.25">
      <c r="A622" s="118">
        <v>44390</v>
      </c>
      <c r="B622">
        <v>3.7044999999999999</v>
      </c>
      <c r="C622" s="118">
        <v>44390</v>
      </c>
      <c r="D622">
        <v>4.0655999999999999</v>
      </c>
    </row>
    <row r="623" spans="1:4" x14ac:dyDescent="0.25">
      <c r="A623" s="118">
        <v>44391</v>
      </c>
      <c r="B623">
        <v>3.7044999999999999</v>
      </c>
      <c r="C623" s="118">
        <v>44391</v>
      </c>
      <c r="D623">
        <v>4.0655999999999999</v>
      </c>
    </row>
    <row r="624" spans="1:4" x14ac:dyDescent="0.25">
      <c r="A624" s="118">
        <v>44392</v>
      </c>
      <c r="B624">
        <v>3.6818</v>
      </c>
      <c r="C624" s="118">
        <v>44392</v>
      </c>
      <c r="D624">
        <v>4.0655999999999999</v>
      </c>
    </row>
    <row r="625" spans="1:4" x14ac:dyDescent="0.25">
      <c r="A625" s="118">
        <v>44393</v>
      </c>
      <c r="B625">
        <v>3.6010999999999997</v>
      </c>
      <c r="C625" s="118">
        <v>44393</v>
      </c>
      <c r="D625">
        <v>4.0655999999999999</v>
      </c>
    </row>
    <row r="626" spans="1:4" x14ac:dyDescent="0.25">
      <c r="A626" s="118">
        <v>44396</v>
      </c>
      <c r="B626">
        <v>3.6010999999999997</v>
      </c>
      <c r="C626" s="118">
        <v>44396</v>
      </c>
      <c r="D626">
        <v>4.0655999999999999</v>
      </c>
    </row>
    <row r="627" spans="1:4" x14ac:dyDescent="0.25">
      <c r="A627" s="118">
        <v>44397</v>
      </c>
      <c r="B627">
        <v>3.5951</v>
      </c>
      <c r="C627" s="118">
        <v>44397</v>
      </c>
      <c r="D627">
        <v>4.0297000000000001</v>
      </c>
    </row>
    <row r="628" spans="1:4" x14ac:dyDescent="0.25">
      <c r="A628" s="118">
        <v>44398</v>
      </c>
      <c r="B628">
        <v>3.5951</v>
      </c>
      <c r="C628" s="118">
        <v>44398</v>
      </c>
      <c r="D628">
        <v>4.0297000000000001</v>
      </c>
    </row>
    <row r="629" spans="1:4" x14ac:dyDescent="0.25">
      <c r="A629" s="118">
        <v>44399</v>
      </c>
      <c r="B629">
        <v>3.5460000000000003</v>
      </c>
      <c r="C629" s="118">
        <v>44399</v>
      </c>
      <c r="D629">
        <v>4.0297000000000001</v>
      </c>
    </row>
    <row r="630" spans="1:4" x14ac:dyDescent="0.25">
      <c r="A630" s="118">
        <v>44400</v>
      </c>
      <c r="B630">
        <v>3.5460000000000003</v>
      </c>
      <c r="C630" s="118">
        <v>44400</v>
      </c>
      <c r="D630">
        <v>4.0297000000000001</v>
      </c>
    </row>
    <row r="631" spans="1:4" x14ac:dyDescent="0.25">
      <c r="A631" s="118">
        <v>44403</v>
      </c>
      <c r="B631">
        <v>3.5460000000000003</v>
      </c>
      <c r="C631" s="118">
        <v>44403</v>
      </c>
      <c r="D631">
        <v>4.0297000000000001</v>
      </c>
    </row>
    <row r="632" spans="1:4" x14ac:dyDescent="0.25">
      <c r="A632" s="118">
        <v>44404</v>
      </c>
      <c r="B632">
        <v>3.8283</v>
      </c>
      <c r="C632" s="118">
        <v>44404</v>
      </c>
      <c r="D632">
        <v>4.0297000000000001</v>
      </c>
    </row>
    <row r="633" spans="1:4" x14ac:dyDescent="0.25">
      <c r="A633" s="118">
        <v>44405</v>
      </c>
      <c r="B633">
        <v>3.8357000000000001</v>
      </c>
      <c r="C633" s="118">
        <v>44405</v>
      </c>
      <c r="D633">
        <v>4.0297000000000001</v>
      </c>
    </row>
    <row r="634" spans="1:4" x14ac:dyDescent="0.25">
      <c r="A634" s="118">
        <v>44406</v>
      </c>
      <c r="B634">
        <v>3.8357000000000001</v>
      </c>
      <c r="C634" s="118">
        <v>44406</v>
      </c>
      <c r="D634">
        <v>4.0297000000000001</v>
      </c>
    </row>
    <row r="635" spans="1:4" x14ac:dyDescent="0.25">
      <c r="A635" s="118">
        <v>44407</v>
      </c>
      <c r="B635">
        <v>3.8357000000000001</v>
      </c>
      <c r="C635" s="118">
        <v>44407</v>
      </c>
      <c r="D635">
        <v>4.0297000000000001</v>
      </c>
    </row>
    <row r="636" spans="1:4" x14ac:dyDescent="0.25">
      <c r="A636" s="118">
        <v>44410</v>
      </c>
      <c r="B636">
        <v>3.8357000000000001</v>
      </c>
      <c r="C636" s="118">
        <v>44410</v>
      </c>
      <c r="D636">
        <v>4.0297000000000001</v>
      </c>
    </row>
    <row r="637" spans="1:4" x14ac:dyDescent="0.25">
      <c r="A637" s="118">
        <v>44411</v>
      </c>
      <c r="B637">
        <v>4.0091000000000001</v>
      </c>
      <c r="C637" s="118">
        <v>44411</v>
      </c>
      <c r="D637">
        <v>4.0297000000000001</v>
      </c>
    </row>
    <row r="638" spans="1:4" x14ac:dyDescent="0.25">
      <c r="A638" s="118">
        <v>44412</v>
      </c>
      <c r="B638">
        <v>4.0250000000000004</v>
      </c>
      <c r="C638" s="118">
        <v>44412</v>
      </c>
      <c r="D638">
        <v>4.0297000000000001</v>
      </c>
    </row>
    <row r="639" spans="1:4" x14ac:dyDescent="0.25">
      <c r="A639" s="118">
        <v>44413</v>
      </c>
      <c r="B639">
        <v>4.1382000000000003</v>
      </c>
      <c r="C639" s="118">
        <v>44413</v>
      </c>
      <c r="D639">
        <v>4.0297000000000001</v>
      </c>
    </row>
    <row r="640" spans="1:4" x14ac:dyDescent="0.25">
      <c r="A640" s="118">
        <v>44414</v>
      </c>
      <c r="B640">
        <v>4.1382000000000003</v>
      </c>
      <c r="C640" s="118">
        <v>44414</v>
      </c>
      <c r="D640">
        <v>4.0297000000000001</v>
      </c>
    </row>
    <row r="641" spans="1:4" x14ac:dyDescent="0.25">
      <c r="A641" s="118">
        <v>44417</v>
      </c>
      <c r="B641">
        <v>4.2374999999999998</v>
      </c>
      <c r="C641" s="118">
        <v>44417</v>
      </c>
      <c r="D641">
        <v>4.3931000000000004</v>
      </c>
    </row>
    <row r="642" spans="1:4" x14ac:dyDescent="0.25">
      <c r="A642" s="118">
        <v>44418</v>
      </c>
      <c r="B642">
        <v>4.1905000000000001</v>
      </c>
      <c r="C642" s="118">
        <v>44418</v>
      </c>
      <c r="D642">
        <v>4.4818999999999996</v>
      </c>
    </row>
    <row r="643" spans="1:4" x14ac:dyDescent="0.25">
      <c r="A643" s="118">
        <v>44419</v>
      </c>
      <c r="B643">
        <v>4.1905000000000001</v>
      </c>
      <c r="C643" s="118">
        <v>44419</v>
      </c>
      <c r="D643">
        <v>4.4818999999999996</v>
      </c>
    </row>
    <row r="644" spans="1:4" x14ac:dyDescent="0.25">
      <c r="A644" s="118">
        <v>44420</v>
      </c>
      <c r="B644">
        <v>4.2797000000000001</v>
      </c>
      <c r="C644" s="118">
        <v>44420</v>
      </c>
      <c r="D644">
        <v>4.4818999999999996</v>
      </c>
    </row>
    <row r="645" spans="1:4" x14ac:dyDescent="0.25">
      <c r="A645" s="118">
        <v>44421</v>
      </c>
      <c r="B645">
        <v>4.4257</v>
      </c>
      <c r="C645" s="118">
        <v>44421</v>
      </c>
      <c r="D645">
        <v>4.4818999999999996</v>
      </c>
    </row>
    <row r="646" spans="1:4" x14ac:dyDescent="0.25">
      <c r="A646" s="118">
        <v>44424</v>
      </c>
      <c r="B646">
        <v>4.4904000000000002</v>
      </c>
      <c r="C646" s="118">
        <v>44424</v>
      </c>
      <c r="D646">
        <v>4.4818999999999996</v>
      </c>
    </row>
    <row r="647" spans="1:4" x14ac:dyDescent="0.25">
      <c r="A647" s="118">
        <v>44425</v>
      </c>
      <c r="B647">
        <v>4.4904000000000002</v>
      </c>
      <c r="C647" s="118">
        <v>44425</v>
      </c>
      <c r="D647">
        <v>4.4818999999999996</v>
      </c>
    </row>
    <row r="648" spans="1:4" x14ac:dyDescent="0.25">
      <c r="A648" s="118">
        <v>44426</v>
      </c>
      <c r="B648">
        <v>4.5159000000000002</v>
      </c>
      <c r="C648" s="118">
        <v>44426</v>
      </c>
      <c r="D648">
        <v>4.4818999999999996</v>
      </c>
    </row>
    <row r="649" spans="1:4" x14ac:dyDescent="0.25">
      <c r="A649" s="118">
        <v>44427</v>
      </c>
      <c r="B649">
        <v>4.6574999999999998</v>
      </c>
      <c r="C649" s="118">
        <v>44427</v>
      </c>
      <c r="D649">
        <v>4.4818999999999996</v>
      </c>
    </row>
    <row r="650" spans="1:4" x14ac:dyDescent="0.25">
      <c r="A650" s="118">
        <v>44428</v>
      </c>
      <c r="B650">
        <v>4.5671999999999997</v>
      </c>
      <c r="C650" s="118">
        <v>44428</v>
      </c>
      <c r="D650">
        <v>4.4818999999999996</v>
      </c>
    </row>
    <row r="651" spans="1:4" x14ac:dyDescent="0.25">
      <c r="A651" s="118">
        <v>44431</v>
      </c>
      <c r="B651">
        <v>4.6071</v>
      </c>
      <c r="C651" s="118">
        <v>44431</v>
      </c>
      <c r="D651">
        <v>4.4818999999999996</v>
      </c>
    </row>
    <row r="652" spans="1:4" x14ac:dyDescent="0.25">
      <c r="A652" s="118">
        <v>44432</v>
      </c>
      <c r="B652">
        <v>4.6071</v>
      </c>
      <c r="C652" s="118">
        <v>44432</v>
      </c>
      <c r="D652">
        <v>4.4818999999999996</v>
      </c>
    </row>
    <row r="653" spans="1:4" x14ac:dyDescent="0.25">
      <c r="A653" s="118">
        <v>44433</v>
      </c>
      <c r="B653">
        <v>4.6071</v>
      </c>
      <c r="C653" s="118">
        <v>44433</v>
      </c>
      <c r="D653">
        <v>4.6653000000000002</v>
      </c>
    </row>
    <row r="654" spans="1:4" x14ac:dyDescent="0.25">
      <c r="A654" s="118">
        <v>44434</v>
      </c>
      <c r="B654">
        <v>4.3673999999999999</v>
      </c>
      <c r="C654" s="118">
        <v>44434</v>
      </c>
      <c r="D654">
        <v>4.6653000000000002</v>
      </c>
    </row>
    <row r="655" spans="1:4" x14ac:dyDescent="0.25">
      <c r="A655" s="118">
        <v>44435</v>
      </c>
      <c r="B655">
        <v>4.3673999999999999</v>
      </c>
      <c r="C655" s="118">
        <v>44435</v>
      </c>
      <c r="D655">
        <v>4.6653000000000002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2F3F7-A582-4C07-852B-FBFF63AD0553}">
  <sheetPr codeName="Planilha6"/>
  <dimension ref="A1:C678"/>
  <sheetViews>
    <sheetView showGridLines="0" topLeftCell="A5" workbookViewId="0">
      <selection activeCell="M16" sqref="M16"/>
    </sheetView>
  </sheetViews>
  <sheetFormatPr defaultRowHeight="15" x14ac:dyDescent="0.25"/>
  <cols>
    <col min="1" max="1" width="14.28515625" customWidth="1"/>
    <col min="2" max="2" width="23.7109375" customWidth="1"/>
    <col min="3" max="3" width="25" customWidth="1"/>
  </cols>
  <sheetData>
    <row r="1" spans="1:3" x14ac:dyDescent="0.25">
      <c r="A1" t="s">
        <v>0</v>
      </c>
      <c r="B1" s="29">
        <v>43526</v>
      </c>
    </row>
    <row r="2" spans="1:3" x14ac:dyDescent="0.25">
      <c r="A2" t="s">
        <v>1</v>
      </c>
    </row>
    <row r="3" spans="1:3" x14ac:dyDescent="0.25">
      <c r="A3" s="34" t="s">
        <v>55</v>
      </c>
      <c r="B3" s="21" t="s">
        <v>56</v>
      </c>
    </row>
    <row r="4" spans="1:3" x14ac:dyDescent="0.25">
      <c r="B4" t="s">
        <v>42</v>
      </c>
      <c r="C4" t="s">
        <v>41</v>
      </c>
    </row>
    <row r="6" spans="1:3" x14ac:dyDescent="0.25">
      <c r="A6" t="s">
        <v>2</v>
      </c>
      <c r="B6" t="s">
        <v>3</v>
      </c>
      <c r="C6" t="s">
        <v>3</v>
      </c>
    </row>
    <row r="7" spans="1:3" x14ac:dyDescent="0.25">
      <c r="A7" s="39">
        <f>_xll.BDH(B$4,B$6,$B1,$B2,"Dir=V","CDR=5D","Days=A","Dts=S",CONCATENATE("PCS",$B$3),"cols=2;rows=650")</f>
        <v>43528</v>
      </c>
      <c r="B7">
        <v>8.6913999999999998</v>
      </c>
      <c r="C7">
        <f>_xll.BDH(C$4,C$6,$B1,$B2,"Dir=V","CDR=5D","Days=A","Dts=H",CONCATENATE("PCS",$B$3),"cols=1;rows=650")</f>
        <v>8.2125000000000004</v>
      </c>
    </row>
    <row r="8" spans="1:3" x14ac:dyDescent="0.25">
      <c r="A8" s="39">
        <v>43529</v>
      </c>
      <c r="B8">
        <v>8.6913999999999998</v>
      </c>
      <c r="C8">
        <v>8.2125000000000004</v>
      </c>
    </row>
    <row r="9" spans="1:3" x14ac:dyDescent="0.25">
      <c r="A9" s="39">
        <v>43530</v>
      </c>
      <c r="B9">
        <v>8.7521000000000004</v>
      </c>
      <c r="C9">
        <v>8.2548999999999992</v>
      </c>
    </row>
    <row r="10" spans="1:3" x14ac:dyDescent="0.25">
      <c r="A10" s="39">
        <v>43531</v>
      </c>
      <c r="B10">
        <v>8.7172000000000001</v>
      </c>
      <c r="C10">
        <v>8.2364999999999995</v>
      </c>
    </row>
    <row r="11" spans="1:3" x14ac:dyDescent="0.25">
      <c r="A11" s="39">
        <v>43532</v>
      </c>
      <c r="B11">
        <v>8.6613000000000007</v>
      </c>
      <c r="C11">
        <v>8.1834000000000007</v>
      </c>
    </row>
    <row r="12" spans="1:3" x14ac:dyDescent="0.25">
      <c r="A12" s="39">
        <v>43535</v>
      </c>
      <c r="B12">
        <v>8.5563000000000002</v>
      </c>
      <c r="C12">
        <v>8.0836000000000006</v>
      </c>
    </row>
    <row r="13" spans="1:3" x14ac:dyDescent="0.25">
      <c r="A13" s="39">
        <v>43536</v>
      </c>
      <c r="B13">
        <v>8.4670000000000005</v>
      </c>
      <c r="C13">
        <v>7.9862000000000002</v>
      </c>
    </row>
    <row r="14" spans="1:3" x14ac:dyDescent="0.25">
      <c r="A14" s="39">
        <v>43537</v>
      </c>
      <c r="B14">
        <v>8.3697999999999997</v>
      </c>
      <c r="C14">
        <v>7.8936999999999999</v>
      </c>
    </row>
    <row r="15" spans="1:3" x14ac:dyDescent="0.25">
      <c r="A15" s="39">
        <v>43538</v>
      </c>
      <c r="B15">
        <v>8.4685000000000006</v>
      </c>
      <c r="C15">
        <v>7.9882</v>
      </c>
    </row>
    <row r="16" spans="1:3" x14ac:dyDescent="0.25">
      <c r="A16" s="39">
        <v>43539</v>
      </c>
      <c r="B16">
        <v>8.4586000000000006</v>
      </c>
      <c r="C16">
        <v>7.9757999999999996</v>
      </c>
    </row>
    <row r="17" spans="1:3" x14ac:dyDescent="0.25">
      <c r="A17" s="39">
        <v>43542</v>
      </c>
      <c r="B17">
        <v>8.4147999999999996</v>
      </c>
      <c r="C17">
        <v>7.9210000000000003</v>
      </c>
    </row>
    <row r="18" spans="1:3" x14ac:dyDescent="0.25">
      <c r="A18" s="39">
        <v>43543</v>
      </c>
      <c r="B18">
        <v>8.4076000000000004</v>
      </c>
      <c r="C18">
        <v>7.9066000000000001</v>
      </c>
    </row>
    <row r="19" spans="1:3" x14ac:dyDescent="0.25">
      <c r="A19" s="39">
        <v>43544</v>
      </c>
      <c r="B19">
        <v>8.3153000000000006</v>
      </c>
      <c r="C19">
        <v>7.8395999999999999</v>
      </c>
    </row>
    <row r="20" spans="1:3" x14ac:dyDescent="0.25">
      <c r="A20" s="39">
        <v>43545</v>
      </c>
      <c r="B20">
        <v>8.3808000000000007</v>
      </c>
      <c r="C20">
        <v>7.8882000000000003</v>
      </c>
    </row>
    <row r="21" spans="1:3" x14ac:dyDescent="0.25">
      <c r="A21" s="39">
        <v>43546</v>
      </c>
      <c r="B21">
        <v>8.6896000000000004</v>
      </c>
      <c r="C21">
        <v>8.1791999999999998</v>
      </c>
    </row>
    <row r="22" spans="1:3" x14ac:dyDescent="0.25">
      <c r="A22" s="39">
        <v>43549</v>
      </c>
      <c r="B22">
        <v>8.5808</v>
      </c>
      <c r="C22">
        <v>8.07</v>
      </c>
    </row>
    <row r="23" spans="1:3" x14ac:dyDescent="0.25">
      <c r="A23" s="39">
        <v>43550</v>
      </c>
      <c r="B23">
        <v>8.6668000000000003</v>
      </c>
      <c r="C23">
        <v>8.1557999999999993</v>
      </c>
    </row>
    <row r="24" spans="1:3" x14ac:dyDescent="0.25">
      <c r="A24" s="39">
        <v>43551</v>
      </c>
      <c r="B24">
        <v>8.9588999999999999</v>
      </c>
      <c r="C24">
        <v>8.4753000000000007</v>
      </c>
    </row>
    <row r="25" spans="1:3" x14ac:dyDescent="0.25">
      <c r="A25" s="39">
        <v>43552</v>
      </c>
      <c r="B25">
        <v>8.5265000000000004</v>
      </c>
      <c r="C25">
        <v>8.0894999999999992</v>
      </c>
    </row>
    <row r="26" spans="1:3" x14ac:dyDescent="0.25">
      <c r="A26" s="39">
        <v>43553</v>
      </c>
      <c r="B26">
        <v>8.5804000000000009</v>
      </c>
      <c r="C26">
        <v>8.1334</v>
      </c>
    </row>
    <row r="27" spans="1:3" x14ac:dyDescent="0.25">
      <c r="A27" s="39">
        <v>43556</v>
      </c>
      <c r="B27">
        <v>8.4532000000000007</v>
      </c>
      <c r="C27">
        <v>7.9951999999999996</v>
      </c>
    </row>
    <row r="28" spans="1:3" x14ac:dyDescent="0.25">
      <c r="A28" s="39">
        <v>43557</v>
      </c>
      <c r="B28">
        <v>8.4992000000000001</v>
      </c>
      <c r="C28">
        <v>8.0174000000000003</v>
      </c>
    </row>
    <row r="29" spans="1:3" x14ac:dyDescent="0.25">
      <c r="A29" s="39">
        <v>43558</v>
      </c>
      <c r="B29">
        <v>8.6153999999999993</v>
      </c>
      <c r="C29">
        <v>8.1328999999999994</v>
      </c>
    </row>
    <row r="30" spans="1:3" x14ac:dyDescent="0.25">
      <c r="A30" s="39">
        <v>43559</v>
      </c>
      <c r="B30">
        <v>8.5236000000000001</v>
      </c>
      <c r="C30">
        <v>8.0536999999999992</v>
      </c>
    </row>
    <row r="31" spans="1:3" x14ac:dyDescent="0.25">
      <c r="A31" s="39">
        <v>43560</v>
      </c>
      <c r="B31">
        <v>8.5374999999999996</v>
      </c>
      <c r="C31">
        <v>8.0595999999999997</v>
      </c>
    </row>
    <row r="32" spans="1:3" x14ac:dyDescent="0.25">
      <c r="A32" s="39">
        <v>43563</v>
      </c>
      <c r="B32">
        <v>8.5714000000000006</v>
      </c>
      <c r="C32">
        <v>8.0961999999999996</v>
      </c>
    </row>
    <row r="33" spans="1:3" x14ac:dyDescent="0.25">
      <c r="A33" s="39">
        <v>43564</v>
      </c>
      <c r="B33">
        <v>8.6050000000000004</v>
      </c>
      <c r="C33">
        <v>8.1288999999999998</v>
      </c>
    </row>
    <row r="34" spans="1:3" x14ac:dyDescent="0.25">
      <c r="A34" s="39">
        <v>43565</v>
      </c>
      <c r="B34">
        <v>8.5403000000000002</v>
      </c>
      <c r="C34">
        <v>8.0922999999999998</v>
      </c>
    </row>
    <row r="35" spans="1:3" x14ac:dyDescent="0.25">
      <c r="A35" s="39">
        <v>43566</v>
      </c>
      <c r="B35">
        <v>8.5555000000000003</v>
      </c>
      <c r="C35">
        <v>8.1137999999999995</v>
      </c>
    </row>
    <row r="36" spans="1:3" x14ac:dyDescent="0.25">
      <c r="A36" s="39">
        <v>43567</v>
      </c>
      <c r="B36">
        <v>8.6182999999999996</v>
      </c>
      <c r="C36">
        <v>8.1705000000000005</v>
      </c>
    </row>
    <row r="37" spans="1:3" x14ac:dyDescent="0.25">
      <c r="A37" s="39">
        <v>43570</v>
      </c>
      <c r="B37">
        <v>8.5547000000000004</v>
      </c>
      <c r="C37">
        <v>8.0975000000000001</v>
      </c>
    </row>
    <row r="38" spans="1:3" x14ac:dyDescent="0.25">
      <c r="A38" s="39">
        <v>43571</v>
      </c>
      <c r="B38">
        <v>8.5934000000000008</v>
      </c>
      <c r="C38">
        <v>8.1409000000000002</v>
      </c>
    </row>
    <row r="39" spans="1:3" x14ac:dyDescent="0.25">
      <c r="A39" s="39">
        <v>43572</v>
      </c>
      <c r="B39">
        <v>8.6327999999999996</v>
      </c>
      <c r="C39">
        <v>8.1858000000000004</v>
      </c>
    </row>
    <row r="40" spans="1:3" x14ac:dyDescent="0.25">
      <c r="A40" s="39">
        <v>43573</v>
      </c>
      <c r="B40">
        <v>8.5800999999999998</v>
      </c>
      <c r="C40">
        <v>8.1058000000000003</v>
      </c>
    </row>
    <row r="41" spans="1:3" x14ac:dyDescent="0.25">
      <c r="A41" s="39">
        <v>43574</v>
      </c>
      <c r="B41">
        <v>8.5800999999999998</v>
      </c>
      <c r="C41">
        <v>8.1058000000000003</v>
      </c>
    </row>
    <row r="42" spans="1:3" x14ac:dyDescent="0.25">
      <c r="A42" s="39">
        <v>43577</v>
      </c>
      <c r="B42">
        <v>8.5790000000000006</v>
      </c>
      <c r="C42">
        <v>8.1036999999999999</v>
      </c>
    </row>
    <row r="43" spans="1:3" x14ac:dyDescent="0.25">
      <c r="A43" s="39">
        <v>43578</v>
      </c>
      <c r="B43">
        <v>8.4609000000000005</v>
      </c>
      <c r="C43">
        <v>8.0023999999999997</v>
      </c>
    </row>
    <row r="44" spans="1:3" x14ac:dyDescent="0.25">
      <c r="A44" s="39">
        <v>43579</v>
      </c>
      <c r="B44">
        <v>8.5914999999999999</v>
      </c>
      <c r="C44">
        <v>8.1277000000000008</v>
      </c>
    </row>
    <row r="45" spans="1:3" x14ac:dyDescent="0.25">
      <c r="A45" s="39">
        <v>43580</v>
      </c>
      <c r="B45">
        <v>8.5571000000000002</v>
      </c>
      <c r="C45">
        <v>8.0829000000000004</v>
      </c>
    </row>
    <row r="46" spans="1:3" x14ac:dyDescent="0.25">
      <c r="A46" s="39">
        <v>43581</v>
      </c>
      <c r="B46">
        <v>8.5653000000000006</v>
      </c>
      <c r="C46">
        <v>8.1024999999999991</v>
      </c>
    </row>
    <row r="47" spans="1:3" x14ac:dyDescent="0.25">
      <c r="A47" s="39">
        <v>43584</v>
      </c>
      <c r="B47">
        <v>8.6036999999999999</v>
      </c>
      <c r="C47">
        <v>8.1437000000000008</v>
      </c>
    </row>
    <row r="48" spans="1:3" x14ac:dyDescent="0.25">
      <c r="A48" s="39">
        <v>43585</v>
      </c>
      <c r="B48">
        <v>8.5760000000000005</v>
      </c>
      <c r="C48">
        <v>8.1137999999999995</v>
      </c>
    </row>
    <row r="49" spans="1:3" x14ac:dyDescent="0.25">
      <c r="A49" s="39">
        <v>43586</v>
      </c>
      <c r="B49">
        <v>8.5760000000000005</v>
      </c>
      <c r="C49">
        <v>8.1137999999999995</v>
      </c>
    </row>
    <row r="50" spans="1:3" x14ac:dyDescent="0.25">
      <c r="A50" s="39">
        <v>43587</v>
      </c>
      <c r="B50">
        <v>8.5862999999999996</v>
      </c>
      <c r="C50">
        <v>8.1164000000000005</v>
      </c>
    </row>
    <row r="51" spans="1:3" x14ac:dyDescent="0.25">
      <c r="A51" s="39">
        <v>43588</v>
      </c>
      <c r="B51">
        <v>8.5054999999999996</v>
      </c>
      <c r="C51">
        <v>8.0229999999999997</v>
      </c>
    </row>
    <row r="52" spans="1:3" x14ac:dyDescent="0.25">
      <c r="A52" s="39">
        <v>43591</v>
      </c>
      <c r="B52">
        <v>8.5045999999999999</v>
      </c>
      <c r="C52">
        <v>8.0341000000000005</v>
      </c>
    </row>
    <row r="53" spans="1:3" x14ac:dyDescent="0.25">
      <c r="A53" s="39">
        <v>43592</v>
      </c>
      <c r="B53">
        <v>8.5084</v>
      </c>
      <c r="C53">
        <v>8.0437999999999992</v>
      </c>
    </row>
    <row r="54" spans="1:3" x14ac:dyDescent="0.25">
      <c r="A54" s="39">
        <v>43593</v>
      </c>
      <c r="B54">
        <v>8.4418000000000006</v>
      </c>
      <c r="C54">
        <v>7.9809999999999999</v>
      </c>
    </row>
    <row r="55" spans="1:3" x14ac:dyDescent="0.25">
      <c r="A55" s="39">
        <v>43594</v>
      </c>
      <c r="B55">
        <v>8.3880999999999997</v>
      </c>
      <c r="C55">
        <v>7.9123000000000001</v>
      </c>
    </row>
    <row r="56" spans="1:3" x14ac:dyDescent="0.25">
      <c r="A56" s="39">
        <v>43595</v>
      </c>
      <c r="B56">
        <v>8.3745999999999992</v>
      </c>
      <c r="C56">
        <v>7.8761000000000001</v>
      </c>
    </row>
    <row r="57" spans="1:3" x14ac:dyDescent="0.25">
      <c r="A57" s="39">
        <v>43598</v>
      </c>
      <c r="B57">
        <v>8.4647000000000006</v>
      </c>
      <c r="C57">
        <v>7.9660000000000002</v>
      </c>
    </row>
    <row r="58" spans="1:3" x14ac:dyDescent="0.25">
      <c r="A58" s="39">
        <v>43599</v>
      </c>
      <c r="B58">
        <v>8.3772000000000002</v>
      </c>
      <c r="C58">
        <v>7.8638000000000003</v>
      </c>
    </row>
    <row r="59" spans="1:3" x14ac:dyDescent="0.25">
      <c r="A59" s="39">
        <v>43600</v>
      </c>
      <c r="B59">
        <v>8.4578000000000007</v>
      </c>
      <c r="C59">
        <v>7.9398</v>
      </c>
    </row>
    <row r="60" spans="1:3" x14ac:dyDescent="0.25">
      <c r="A60" s="39">
        <v>43601</v>
      </c>
      <c r="B60">
        <v>8.5602999999999998</v>
      </c>
      <c r="C60">
        <v>7.9924999999999997</v>
      </c>
    </row>
    <row r="61" spans="1:3" x14ac:dyDescent="0.25">
      <c r="A61" s="39">
        <v>43602</v>
      </c>
      <c r="B61">
        <v>8.6530000000000005</v>
      </c>
      <c r="C61">
        <v>8.0859000000000005</v>
      </c>
    </row>
    <row r="62" spans="1:3" x14ac:dyDescent="0.25">
      <c r="A62" s="39">
        <v>43605</v>
      </c>
      <c r="B62">
        <v>8.57</v>
      </c>
      <c r="C62">
        <v>8.0268999999999995</v>
      </c>
    </row>
    <row r="63" spans="1:3" x14ac:dyDescent="0.25">
      <c r="A63" s="39">
        <v>43606</v>
      </c>
      <c r="B63">
        <v>8.4085000000000001</v>
      </c>
      <c r="C63">
        <v>7.8886000000000003</v>
      </c>
    </row>
    <row r="64" spans="1:3" x14ac:dyDescent="0.25">
      <c r="A64" s="39">
        <v>43607</v>
      </c>
      <c r="B64">
        <v>8.4413</v>
      </c>
      <c r="C64">
        <v>7.9036999999999997</v>
      </c>
    </row>
    <row r="65" spans="1:3" x14ac:dyDescent="0.25">
      <c r="A65" s="39">
        <v>43608</v>
      </c>
      <c r="B65">
        <v>8.3782999999999994</v>
      </c>
      <c r="C65">
        <v>7.8220000000000001</v>
      </c>
    </row>
    <row r="66" spans="1:3" x14ac:dyDescent="0.25">
      <c r="A66" s="39">
        <v>43609</v>
      </c>
      <c r="B66">
        <v>8.4308999999999994</v>
      </c>
      <c r="C66">
        <v>7.8513000000000002</v>
      </c>
    </row>
    <row r="67" spans="1:3" x14ac:dyDescent="0.25">
      <c r="A67" s="39">
        <v>43612</v>
      </c>
      <c r="B67">
        <v>8.3470999999999993</v>
      </c>
      <c r="C67">
        <v>7.7884000000000002</v>
      </c>
    </row>
    <row r="68" spans="1:3" x14ac:dyDescent="0.25">
      <c r="A68" s="39">
        <v>43613</v>
      </c>
      <c r="B68">
        <v>8.1876999999999995</v>
      </c>
      <c r="C68">
        <v>7.6132999999999997</v>
      </c>
    </row>
    <row r="69" spans="1:3" x14ac:dyDescent="0.25">
      <c r="A69" s="39">
        <v>43614</v>
      </c>
      <c r="B69">
        <v>8.0578000000000003</v>
      </c>
      <c r="C69">
        <v>7.5411000000000001</v>
      </c>
    </row>
    <row r="70" spans="1:3" x14ac:dyDescent="0.25">
      <c r="A70" s="39">
        <v>43615</v>
      </c>
      <c r="B70">
        <v>7.9780999999999995</v>
      </c>
      <c r="C70">
        <v>7.48</v>
      </c>
    </row>
    <row r="71" spans="1:3" x14ac:dyDescent="0.25">
      <c r="A71" s="39">
        <v>43616</v>
      </c>
      <c r="B71">
        <v>7.9728000000000003</v>
      </c>
      <c r="C71">
        <v>7.4436</v>
      </c>
    </row>
    <row r="72" spans="1:3" x14ac:dyDescent="0.25">
      <c r="A72" s="39">
        <v>43619</v>
      </c>
      <c r="B72">
        <v>7.7355999999999998</v>
      </c>
      <c r="C72">
        <v>7.2290999999999999</v>
      </c>
    </row>
    <row r="73" spans="1:3" x14ac:dyDescent="0.25">
      <c r="A73" s="39">
        <v>43620</v>
      </c>
      <c r="B73">
        <v>7.7211999999999996</v>
      </c>
      <c r="C73">
        <v>7.2328000000000001</v>
      </c>
    </row>
    <row r="74" spans="1:3" x14ac:dyDescent="0.25">
      <c r="A74" s="39">
        <v>43621</v>
      </c>
      <c r="B74">
        <v>7.7838000000000003</v>
      </c>
      <c r="C74">
        <v>7.2777000000000003</v>
      </c>
    </row>
    <row r="75" spans="1:3" x14ac:dyDescent="0.25">
      <c r="A75" s="39">
        <v>43622</v>
      </c>
      <c r="B75">
        <v>7.7298999999999998</v>
      </c>
      <c r="C75">
        <v>7.1929999999999996</v>
      </c>
    </row>
    <row r="76" spans="1:3" x14ac:dyDescent="0.25">
      <c r="A76" s="39">
        <v>43623</v>
      </c>
      <c r="B76">
        <v>7.6139999999999999</v>
      </c>
      <c r="C76">
        <v>7.0834000000000001</v>
      </c>
    </row>
    <row r="77" spans="1:3" x14ac:dyDescent="0.25">
      <c r="A77" s="39">
        <v>43626</v>
      </c>
      <c r="B77">
        <v>7.6424000000000003</v>
      </c>
      <c r="C77">
        <v>7.0853000000000002</v>
      </c>
    </row>
    <row r="78" spans="1:3" x14ac:dyDescent="0.25">
      <c r="A78" s="39">
        <v>43627</v>
      </c>
      <c r="B78">
        <v>7.4751000000000003</v>
      </c>
      <c r="C78">
        <v>6.9782999999999999</v>
      </c>
    </row>
    <row r="79" spans="1:3" x14ac:dyDescent="0.25">
      <c r="A79" s="39">
        <v>43628</v>
      </c>
      <c r="B79">
        <v>7.5403000000000002</v>
      </c>
      <c r="C79">
        <v>7.0471000000000004</v>
      </c>
    </row>
    <row r="80" spans="1:3" x14ac:dyDescent="0.25">
      <c r="A80" s="39">
        <v>43629</v>
      </c>
      <c r="B80">
        <v>7.3874000000000004</v>
      </c>
      <c r="C80">
        <v>6.9080000000000004</v>
      </c>
    </row>
    <row r="81" spans="1:3" x14ac:dyDescent="0.25">
      <c r="A81" s="39">
        <v>43630</v>
      </c>
      <c r="B81">
        <v>7.3697999999999997</v>
      </c>
      <c r="C81">
        <v>6.8613</v>
      </c>
    </row>
    <row r="82" spans="1:3" x14ac:dyDescent="0.25">
      <c r="A82" s="39">
        <v>43633</v>
      </c>
      <c r="B82">
        <v>7.4268000000000001</v>
      </c>
      <c r="C82">
        <v>6.9089999999999998</v>
      </c>
    </row>
    <row r="83" spans="1:3" x14ac:dyDescent="0.25">
      <c r="A83" s="39">
        <v>43634</v>
      </c>
      <c r="B83">
        <v>7.4124999999999996</v>
      </c>
      <c r="C83">
        <v>6.9269999999999996</v>
      </c>
    </row>
    <row r="84" spans="1:3" x14ac:dyDescent="0.25">
      <c r="A84" s="39">
        <v>43635</v>
      </c>
      <c r="B84">
        <v>7.2961</v>
      </c>
      <c r="C84">
        <v>6.8360000000000003</v>
      </c>
    </row>
    <row r="85" spans="1:3" x14ac:dyDescent="0.25">
      <c r="A85" s="39">
        <v>43636</v>
      </c>
      <c r="B85">
        <v>7.2961</v>
      </c>
      <c r="C85">
        <v>6.8360000000000003</v>
      </c>
    </row>
    <row r="86" spans="1:3" x14ac:dyDescent="0.25">
      <c r="A86" s="39">
        <v>43637</v>
      </c>
      <c r="B86">
        <v>7.117</v>
      </c>
      <c r="C86">
        <v>6.6357999999999997</v>
      </c>
    </row>
    <row r="87" spans="1:3" x14ac:dyDescent="0.25">
      <c r="A87" s="39">
        <v>43640</v>
      </c>
      <c r="B87">
        <v>7.1224999999999996</v>
      </c>
      <c r="C87">
        <v>6.6502999999999997</v>
      </c>
    </row>
    <row r="88" spans="1:3" x14ac:dyDescent="0.25">
      <c r="A88" s="39">
        <v>43641</v>
      </c>
      <c r="B88">
        <v>7.1768000000000001</v>
      </c>
      <c r="C88">
        <v>6.7233000000000001</v>
      </c>
    </row>
    <row r="89" spans="1:3" x14ac:dyDescent="0.25">
      <c r="A89" s="39">
        <v>43642</v>
      </c>
      <c r="B89">
        <v>7.1215999999999999</v>
      </c>
      <c r="C89">
        <v>6.7046999999999999</v>
      </c>
    </row>
    <row r="90" spans="1:3" x14ac:dyDescent="0.25">
      <c r="A90" s="39">
        <v>43643</v>
      </c>
      <c r="B90">
        <v>7.1040000000000001</v>
      </c>
      <c r="C90">
        <v>6.6684000000000001</v>
      </c>
    </row>
    <row r="91" spans="1:3" x14ac:dyDescent="0.25">
      <c r="A91" s="39">
        <v>43644</v>
      </c>
      <c r="B91">
        <v>7.0035999999999996</v>
      </c>
      <c r="C91">
        <v>6.6055000000000001</v>
      </c>
    </row>
    <row r="92" spans="1:3" x14ac:dyDescent="0.25">
      <c r="A92" s="39">
        <v>43647</v>
      </c>
      <c r="B92">
        <v>6.8864999999999998</v>
      </c>
      <c r="C92">
        <v>6.5305999999999997</v>
      </c>
    </row>
    <row r="93" spans="1:3" x14ac:dyDescent="0.25">
      <c r="A93" s="39">
        <v>43648</v>
      </c>
      <c r="B93">
        <v>6.9428999999999998</v>
      </c>
      <c r="C93">
        <v>6.5846999999999998</v>
      </c>
    </row>
    <row r="94" spans="1:3" x14ac:dyDescent="0.25">
      <c r="A94" s="39">
        <v>43649</v>
      </c>
      <c r="B94">
        <v>6.9318</v>
      </c>
      <c r="C94">
        <v>6.5415999999999999</v>
      </c>
    </row>
    <row r="95" spans="1:3" x14ac:dyDescent="0.25">
      <c r="A95" s="39">
        <v>43650</v>
      </c>
      <c r="B95">
        <v>6.8682999999999996</v>
      </c>
      <c r="C95">
        <v>6.4188000000000001</v>
      </c>
    </row>
    <row r="96" spans="1:3" x14ac:dyDescent="0.25">
      <c r="A96" s="39">
        <v>43651</v>
      </c>
      <c r="B96">
        <v>6.9269999999999996</v>
      </c>
      <c r="C96">
        <v>6.4108999999999998</v>
      </c>
    </row>
    <row r="97" spans="1:3" x14ac:dyDescent="0.25">
      <c r="A97" s="39">
        <v>43654</v>
      </c>
      <c r="B97">
        <v>6.8390000000000004</v>
      </c>
      <c r="C97">
        <v>6.3628999999999998</v>
      </c>
    </row>
    <row r="98" spans="1:3" x14ac:dyDescent="0.25">
      <c r="A98" s="39">
        <v>43655</v>
      </c>
      <c r="B98">
        <v>6.8390000000000004</v>
      </c>
      <c r="C98">
        <v>6.3699000000000003</v>
      </c>
    </row>
    <row r="99" spans="1:3" x14ac:dyDescent="0.25">
      <c r="A99" s="39">
        <v>43656</v>
      </c>
      <c r="B99">
        <v>6.7672999999999996</v>
      </c>
      <c r="C99">
        <v>6.2716000000000003</v>
      </c>
    </row>
    <row r="100" spans="1:3" x14ac:dyDescent="0.25">
      <c r="A100" s="39">
        <v>43657</v>
      </c>
      <c r="B100">
        <v>6.7333999999999996</v>
      </c>
      <c r="C100">
        <v>6.2514000000000003</v>
      </c>
    </row>
    <row r="101" spans="1:3" x14ac:dyDescent="0.25">
      <c r="A101" s="39">
        <v>43658</v>
      </c>
      <c r="B101">
        <v>6.8224</v>
      </c>
      <c r="C101">
        <v>6.3056000000000001</v>
      </c>
    </row>
    <row r="102" spans="1:3" x14ac:dyDescent="0.25">
      <c r="A102" s="39">
        <v>43661</v>
      </c>
      <c r="B102">
        <v>6.8056999999999999</v>
      </c>
      <c r="C102">
        <v>6.2832999999999997</v>
      </c>
    </row>
    <row r="103" spans="1:3" x14ac:dyDescent="0.25">
      <c r="A103" s="39">
        <v>43662</v>
      </c>
      <c r="B103">
        <v>6.8612000000000002</v>
      </c>
      <c r="C103">
        <v>6.3376000000000001</v>
      </c>
    </row>
    <row r="104" spans="1:3" x14ac:dyDescent="0.25">
      <c r="A104" s="39">
        <v>43663</v>
      </c>
      <c r="B104">
        <v>6.8512000000000004</v>
      </c>
      <c r="C104">
        <v>6.3338000000000001</v>
      </c>
    </row>
    <row r="105" spans="1:3" x14ac:dyDescent="0.25">
      <c r="A105" s="39">
        <v>43664</v>
      </c>
      <c r="B105">
        <v>6.8108000000000004</v>
      </c>
      <c r="C105">
        <v>6.3018000000000001</v>
      </c>
    </row>
    <row r="106" spans="1:3" x14ac:dyDescent="0.25">
      <c r="A106" s="39">
        <v>43665</v>
      </c>
      <c r="B106">
        <v>6.8613999999999997</v>
      </c>
      <c r="C106">
        <v>6.3556999999999997</v>
      </c>
    </row>
    <row r="107" spans="1:3" x14ac:dyDescent="0.25">
      <c r="A107" s="39">
        <v>43668</v>
      </c>
      <c r="B107">
        <v>6.8601999999999999</v>
      </c>
      <c r="C107">
        <v>6.3469999999999995</v>
      </c>
    </row>
    <row r="108" spans="1:3" x14ac:dyDescent="0.25">
      <c r="A108" s="39">
        <v>43669</v>
      </c>
      <c r="B108">
        <v>6.7748999999999997</v>
      </c>
      <c r="C108">
        <v>6.2789000000000001</v>
      </c>
    </row>
    <row r="109" spans="1:3" x14ac:dyDescent="0.25">
      <c r="A109" s="39">
        <v>43670</v>
      </c>
      <c r="B109">
        <v>6.7462</v>
      </c>
      <c r="C109">
        <v>6.2515000000000001</v>
      </c>
    </row>
    <row r="110" spans="1:3" x14ac:dyDescent="0.25">
      <c r="A110" s="39">
        <v>43671</v>
      </c>
      <c r="B110">
        <v>6.8140999999999998</v>
      </c>
      <c r="C110">
        <v>6.3182999999999998</v>
      </c>
    </row>
    <row r="111" spans="1:3" x14ac:dyDescent="0.25">
      <c r="A111" s="39">
        <v>43672</v>
      </c>
      <c r="B111">
        <v>6.7786999999999997</v>
      </c>
      <c r="C111">
        <v>6.2777000000000003</v>
      </c>
    </row>
    <row r="112" spans="1:3" x14ac:dyDescent="0.25">
      <c r="A112" s="39">
        <v>43675</v>
      </c>
      <c r="B112">
        <v>6.7617000000000003</v>
      </c>
      <c r="C112">
        <v>6.2760999999999996</v>
      </c>
    </row>
    <row r="113" spans="1:3" x14ac:dyDescent="0.25">
      <c r="A113" s="39">
        <v>43676</v>
      </c>
      <c r="B113">
        <v>6.7519</v>
      </c>
      <c r="C113">
        <v>6.2652999999999999</v>
      </c>
    </row>
    <row r="114" spans="1:3" x14ac:dyDescent="0.25">
      <c r="A114" s="39">
        <v>43677</v>
      </c>
      <c r="B114">
        <v>6.7870999999999997</v>
      </c>
      <c r="C114">
        <v>6.3215000000000003</v>
      </c>
    </row>
    <row r="115" spans="1:3" x14ac:dyDescent="0.25">
      <c r="A115" s="39">
        <v>43678</v>
      </c>
      <c r="B115">
        <v>6.8179999999999996</v>
      </c>
      <c r="C115">
        <v>6.3216999999999999</v>
      </c>
    </row>
    <row r="116" spans="1:3" x14ac:dyDescent="0.25">
      <c r="A116" s="39">
        <v>43679</v>
      </c>
      <c r="B116">
        <v>6.8125</v>
      </c>
      <c r="C116">
        <v>6.3379000000000003</v>
      </c>
    </row>
    <row r="117" spans="1:3" x14ac:dyDescent="0.25">
      <c r="A117" s="39">
        <v>43682</v>
      </c>
      <c r="B117">
        <v>6.9379999999999997</v>
      </c>
      <c r="C117">
        <v>6.4917999999999996</v>
      </c>
    </row>
    <row r="118" spans="1:3" x14ac:dyDescent="0.25">
      <c r="A118" s="39">
        <v>43683</v>
      </c>
      <c r="B118">
        <v>6.8303000000000003</v>
      </c>
      <c r="C118">
        <v>6.3719999999999999</v>
      </c>
    </row>
    <row r="119" spans="1:3" x14ac:dyDescent="0.25">
      <c r="A119" s="39">
        <v>43684</v>
      </c>
      <c r="B119">
        <v>6.7640000000000002</v>
      </c>
      <c r="C119">
        <v>6.3238000000000003</v>
      </c>
    </row>
    <row r="120" spans="1:3" x14ac:dyDescent="0.25">
      <c r="A120" s="39">
        <v>43685</v>
      </c>
      <c r="B120">
        <v>6.7279999999999998</v>
      </c>
      <c r="C120">
        <v>6.3030999999999997</v>
      </c>
    </row>
    <row r="121" spans="1:3" x14ac:dyDescent="0.25">
      <c r="A121" s="39">
        <v>43686</v>
      </c>
      <c r="B121">
        <v>6.7435</v>
      </c>
      <c r="C121">
        <v>6.3029000000000002</v>
      </c>
    </row>
    <row r="122" spans="1:3" x14ac:dyDescent="0.25">
      <c r="A122" s="39">
        <v>43689</v>
      </c>
      <c r="B122">
        <v>6.7603</v>
      </c>
      <c r="C122">
        <v>6.3266</v>
      </c>
    </row>
    <row r="123" spans="1:3" x14ac:dyDescent="0.25">
      <c r="A123" s="39">
        <v>43690</v>
      </c>
      <c r="B123">
        <v>6.7580999999999998</v>
      </c>
      <c r="C123">
        <v>6.3323999999999998</v>
      </c>
    </row>
    <row r="124" spans="1:3" x14ac:dyDescent="0.25">
      <c r="A124" s="39">
        <v>43691</v>
      </c>
      <c r="B124">
        <v>6.8370999999999995</v>
      </c>
      <c r="C124">
        <v>6.4236000000000004</v>
      </c>
    </row>
    <row r="125" spans="1:3" x14ac:dyDescent="0.25">
      <c r="A125" s="39">
        <v>43692</v>
      </c>
      <c r="B125">
        <v>6.7987000000000002</v>
      </c>
      <c r="C125">
        <v>6.3765000000000001</v>
      </c>
    </row>
    <row r="126" spans="1:3" x14ac:dyDescent="0.25">
      <c r="A126" s="39">
        <v>43693</v>
      </c>
      <c r="B126">
        <v>6.7264999999999997</v>
      </c>
      <c r="C126">
        <v>6.2956000000000003</v>
      </c>
    </row>
    <row r="127" spans="1:3" x14ac:dyDescent="0.25">
      <c r="A127" s="39">
        <v>43696</v>
      </c>
      <c r="B127">
        <v>6.8205999999999998</v>
      </c>
      <c r="C127">
        <v>6.3952999999999998</v>
      </c>
    </row>
    <row r="128" spans="1:3" x14ac:dyDescent="0.25">
      <c r="A128" s="39">
        <v>43697</v>
      </c>
      <c r="B128">
        <v>6.8361999999999998</v>
      </c>
      <c r="C128">
        <v>6.3925000000000001</v>
      </c>
    </row>
    <row r="129" spans="1:3" x14ac:dyDescent="0.25">
      <c r="A129" s="39">
        <v>43698</v>
      </c>
      <c r="B129">
        <v>6.7369000000000003</v>
      </c>
      <c r="C129">
        <v>6.3047000000000004</v>
      </c>
    </row>
    <row r="130" spans="1:3" x14ac:dyDescent="0.25">
      <c r="A130" s="39">
        <v>43699</v>
      </c>
      <c r="B130">
        <v>6.7712000000000003</v>
      </c>
      <c r="C130">
        <v>6.3245000000000005</v>
      </c>
    </row>
    <row r="131" spans="1:3" x14ac:dyDescent="0.25">
      <c r="A131" s="39">
        <v>43700</v>
      </c>
      <c r="B131">
        <v>6.8173000000000004</v>
      </c>
      <c r="C131">
        <v>6.3842999999999996</v>
      </c>
    </row>
    <row r="132" spans="1:3" x14ac:dyDescent="0.25">
      <c r="A132" s="39">
        <v>43703</v>
      </c>
      <c r="B132">
        <v>6.9565999999999999</v>
      </c>
      <c r="C132">
        <v>6.5355999999999996</v>
      </c>
    </row>
    <row r="133" spans="1:3" x14ac:dyDescent="0.25">
      <c r="A133" s="39">
        <v>43704</v>
      </c>
      <c r="B133">
        <v>6.9688999999999997</v>
      </c>
      <c r="C133">
        <v>6.5712999999999999</v>
      </c>
    </row>
    <row r="134" spans="1:3" x14ac:dyDescent="0.25">
      <c r="A134" s="39">
        <v>43705</v>
      </c>
      <c r="B134">
        <v>7.1241000000000003</v>
      </c>
      <c r="C134">
        <v>6.7218999999999998</v>
      </c>
    </row>
    <row r="135" spans="1:3" x14ac:dyDescent="0.25">
      <c r="A135" s="39">
        <v>43706</v>
      </c>
      <c r="B135">
        <v>7.0674000000000001</v>
      </c>
      <c r="C135">
        <v>6.6472999999999995</v>
      </c>
    </row>
    <row r="136" spans="1:3" x14ac:dyDescent="0.25">
      <c r="A136" s="39">
        <v>43707</v>
      </c>
      <c r="B136">
        <v>6.9572000000000003</v>
      </c>
      <c r="C136">
        <v>6.5061</v>
      </c>
    </row>
    <row r="137" spans="1:3" x14ac:dyDescent="0.25">
      <c r="A137" s="39">
        <v>43710</v>
      </c>
      <c r="B137">
        <v>7.0080999999999998</v>
      </c>
      <c r="C137">
        <v>6.5839999999999996</v>
      </c>
    </row>
    <row r="138" spans="1:3" x14ac:dyDescent="0.25">
      <c r="A138" s="39">
        <v>43711</v>
      </c>
      <c r="B138">
        <v>6.9051</v>
      </c>
      <c r="C138">
        <v>6.4767000000000001</v>
      </c>
    </row>
    <row r="139" spans="1:3" x14ac:dyDescent="0.25">
      <c r="A139" s="39">
        <v>43712</v>
      </c>
      <c r="B139">
        <v>6.8225999999999996</v>
      </c>
      <c r="C139">
        <v>6.3803999999999998</v>
      </c>
    </row>
    <row r="140" spans="1:3" x14ac:dyDescent="0.25">
      <c r="A140" s="39">
        <v>43713</v>
      </c>
      <c r="B140">
        <v>6.8248999999999995</v>
      </c>
      <c r="C140">
        <v>6.3611000000000004</v>
      </c>
    </row>
    <row r="141" spans="1:3" x14ac:dyDescent="0.25">
      <c r="A141" s="39">
        <v>43714</v>
      </c>
      <c r="B141">
        <v>6.8285</v>
      </c>
      <c r="C141">
        <v>6.3494000000000002</v>
      </c>
    </row>
    <row r="142" spans="1:3" x14ac:dyDescent="0.25">
      <c r="A142" s="39">
        <v>43717</v>
      </c>
      <c r="B142">
        <v>6.8402000000000003</v>
      </c>
      <c r="C142">
        <v>6.3604000000000003</v>
      </c>
    </row>
    <row r="143" spans="1:3" x14ac:dyDescent="0.25">
      <c r="A143" s="39">
        <v>43718</v>
      </c>
      <c r="B143">
        <v>6.8293999999999997</v>
      </c>
      <c r="C143">
        <v>6.3451000000000004</v>
      </c>
    </row>
    <row r="144" spans="1:3" x14ac:dyDescent="0.25">
      <c r="A144" s="39">
        <v>43719</v>
      </c>
      <c r="B144">
        <v>6.8388999999999998</v>
      </c>
      <c r="C144">
        <v>6.3715999999999999</v>
      </c>
    </row>
    <row r="145" spans="1:3" x14ac:dyDescent="0.25">
      <c r="A145" s="39">
        <v>43720</v>
      </c>
      <c r="B145">
        <v>6.8071999999999999</v>
      </c>
      <c r="C145">
        <v>6.3201000000000001</v>
      </c>
    </row>
    <row r="146" spans="1:3" x14ac:dyDescent="0.25">
      <c r="A146" s="39">
        <v>43721</v>
      </c>
      <c r="B146">
        <v>6.8853</v>
      </c>
      <c r="C146">
        <v>6.3925000000000001</v>
      </c>
    </row>
    <row r="147" spans="1:3" x14ac:dyDescent="0.25">
      <c r="A147" s="39">
        <v>43724</v>
      </c>
      <c r="B147">
        <v>6.8001000000000005</v>
      </c>
      <c r="C147">
        <v>6.2914000000000003</v>
      </c>
    </row>
    <row r="148" spans="1:3" x14ac:dyDescent="0.25">
      <c r="A148" s="39">
        <v>43725</v>
      </c>
      <c r="B148">
        <v>6.6801000000000004</v>
      </c>
      <c r="C148">
        <v>6.1776999999999997</v>
      </c>
    </row>
    <row r="149" spans="1:3" x14ac:dyDescent="0.25">
      <c r="A149" s="39">
        <v>43726</v>
      </c>
      <c r="B149">
        <v>6.6654</v>
      </c>
      <c r="C149">
        <v>6.1820000000000004</v>
      </c>
    </row>
    <row r="150" spans="1:3" x14ac:dyDescent="0.25">
      <c r="A150" s="39">
        <v>43727</v>
      </c>
      <c r="B150">
        <v>6.6695000000000002</v>
      </c>
      <c r="C150">
        <v>6.1234000000000002</v>
      </c>
    </row>
    <row r="151" spans="1:3" x14ac:dyDescent="0.25">
      <c r="A151" s="39">
        <v>43728</v>
      </c>
      <c r="B151">
        <v>6.5392999999999999</v>
      </c>
      <c r="C151">
        <v>6.0023999999999997</v>
      </c>
    </row>
    <row r="152" spans="1:3" x14ac:dyDescent="0.25">
      <c r="A152" s="39">
        <v>43731</v>
      </c>
      <c r="B152">
        <v>6.5911999999999997</v>
      </c>
      <c r="C152">
        <v>6.0479000000000003</v>
      </c>
    </row>
    <row r="153" spans="1:3" x14ac:dyDescent="0.25">
      <c r="A153" s="39">
        <v>43732</v>
      </c>
      <c r="B153">
        <v>6.6321000000000003</v>
      </c>
      <c r="C153">
        <v>6.0644</v>
      </c>
    </row>
    <row r="154" spans="1:3" x14ac:dyDescent="0.25">
      <c r="A154" s="39">
        <v>43733</v>
      </c>
      <c r="B154">
        <v>6.5758999999999999</v>
      </c>
      <c r="C154">
        <v>6.0335999999999999</v>
      </c>
    </row>
    <row r="155" spans="1:3" x14ac:dyDescent="0.25">
      <c r="A155" s="39">
        <v>43734</v>
      </c>
      <c r="B155">
        <v>6.5365000000000002</v>
      </c>
      <c r="C155">
        <v>6.0105000000000004</v>
      </c>
    </row>
    <row r="156" spans="1:3" x14ac:dyDescent="0.25">
      <c r="A156" s="39">
        <v>43735</v>
      </c>
      <c r="B156">
        <v>6.5128000000000004</v>
      </c>
      <c r="C156">
        <v>5.9745999999999997</v>
      </c>
    </row>
    <row r="157" spans="1:3" x14ac:dyDescent="0.25">
      <c r="A157" s="39">
        <v>43738</v>
      </c>
      <c r="B157">
        <v>6.5346000000000002</v>
      </c>
      <c r="C157">
        <v>5.9865000000000004</v>
      </c>
    </row>
    <row r="158" spans="1:3" x14ac:dyDescent="0.25">
      <c r="A158" s="39">
        <v>43739</v>
      </c>
      <c r="B158">
        <v>6.4870999999999999</v>
      </c>
      <c r="C158">
        <v>5.9550000000000001</v>
      </c>
    </row>
    <row r="159" spans="1:3" x14ac:dyDescent="0.25">
      <c r="A159" s="39">
        <v>43740</v>
      </c>
      <c r="B159">
        <v>6.5373999999999999</v>
      </c>
      <c r="C159">
        <v>5.9798</v>
      </c>
    </row>
    <row r="160" spans="1:3" x14ac:dyDescent="0.25">
      <c r="A160" s="39">
        <v>43741</v>
      </c>
      <c r="B160">
        <v>6.484</v>
      </c>
      <c r="C160">
        <v>5.9158999999999997</v>
      </c>
    </row>
    <row r="161" spans="1:3" x14ac:dyDescent="0.25">
      <c r="A161" s="39">
        <v>43742</v>
      </c>
      <c r="B161">
        <v>6.4756</v>
      </c>
      <c r="C161">
        <v>5.8992000000000004</v>
      </c>
    </row>
    <row r="162" spans="1:3" x14ac:dyDescent="0.25">
      <c r="A162" s="39">
        <v>43745</v>
      </c>
      <c r="B162">
        <v>6.5228999999999999</v>
      </c>
      <c r="C162">
        <v>5.9500999999999999</v>
      </c>
    </row>
    <row r="163" spans="1:3" x14ac:dyDescent="0.25">
      <c r="A163" s="39">
        <v>43746</v>
      </c>
      <c r="B163">
        <v>6.4866000000000001</v>
      </c>
      <c r="C163">
        <v>5.9043000000000001</v>
      </c>
    </row>
    <row r="164" spans="1:3" x14ac:dyDescent="0.25">
      <c r="A164" s="39">
        <v>43747</v>
      </c>
      <c r="B164">
        <v>6.3956999999999997</v>
      </c>
      <c r="C164">
        <v>5.766</v>
      </c>
    </row>
    <row r="165" spans="1:3" x14ac:dyDescent="0.25">
      <c r="A165" s="39">
        <v>43748</v>
      </c>
      <c r="B165">
        <v>6.3062000000000005</v>
      </c>
      <c r="C165">
        <v>5.6398999999999999</v>
      </c>
    </row>
    <row r="166" spans="1:3" x14ac:dyDescent="0.25">
      <c r="A166" s="39">
        <v>43749</v>
      </c>
      <c r="B166">
        <v>6.1506999999999996</v>
      </c>
      <c r="C166">
        <v>5.5282999999999998</v>
      </c>
    </row>
    <row r="167" spans="1:3" x14ac:dyDescent="0.25">
      <c r="A167" s="39">
        <v>43752</v>
      </c>
      <c r="B167">
        <v>6.1266999999999996</v>
      </c>
      <c r="C167">
        <v>5.4756999999999998</v>
      </c>
    </row>
    <row r="168" spans="1:3" x14ac:dyDescent="0.25">
      <c r="A168" s="39">
        <v>43753</v>
      </c>
      <c r="B168">
        <v>6.2263999999999999</v>
      </c>
      <c r="C168">
        <v>5.5723000000000003</v>
      </c>
    </row>
    <row r="169" spans="1:3" x14ac:dyDescent="0.25">
      <c r="A169" s="39">
        <v>43754</v>
      </c>
      <c r="B169">
        <v>6.0858999999999996</v>
      </c>
      <c r="C169">
        <v>5.4210000000000003</v>
      </c>
    </row>
    <row r="170" spans="1:3" x14ac:dyDescent="0.25">
      <c r="A170" s="39">
        <v>43755</v>
      </c>
      <c r="B170">
        <v>6.0232999999999999</v>
      </c>
      <c r="C170">
        <v>5.3977000000000004</v>
      </c>
    </row>
    <row r="171" spans="1:3" x14ac:dyDescent="0.25">
      <c r="A171" s="39">
        <v>43756</v>
      </c>
      <c r="B171">
        <v>6.0082000000000004</v>
      </c>
      <c r="C171">
        <v>5.3708</v>
      </c>
    </row>
    <row r="172" spans="1:3" x14ac:dyDescent="0.25">
      <c r="A172" s="39">
        <v>43759</v>
      </c>
      <c r="B172">
        <v>5.9859</v>
      </c>
      <c r="C172">
        <v>5.3517000000000001</v>
      </c>
    </row>
    <row r="173" spans="1:3" x14ac:dyDescent="0.25">
      <c r="A173" s="39">
        <v>43760</v>
      </c>
      <c r="B173">
        <v>6.0766</v>
      </c>
      <c r="C173">
        <v>5.4541000000000004</v>
      </c>
    </row>
    <row r="174" spans="1:3" x14ac:dyDescent="0.25">
      <c r="A174" s="39">
        <v>43761</v>
      </c>
      <c r="B174">
        <v>6.0229999999999997</v>
      </c>
      <c r="C174">
        <v>5.4023000000000003</v>
      </c>
    </row>
    <row r="175" spans="1:3" x14ac:dyDescent="0.25">
      <c r="A175" s="39">
        <v>43762</v>
      </c>
      <c r="B175">
        <v>6.0575999999999999</v>
      </c>
      <c r="C175">
        <v>5.4321999999999999</v>
      </c>
    </row>
    <row r="176" spans="1:3" x14ac:dyDescent="0.25">
      <c r="A176" s="39">
        <v>43763</v>
      </c>
      <c r="B176">
        <v>5.9829999999999997</v>
      </c>
      <c r="C176">
        <v>5.3720999999999997</v>
      </c>
    </row>
    <row r="177" spans="1:3" x14ac:dyDescent="0.25">
      <c r="A177" s="39">
        <v>43766</v>
      </c>
      <c r="B177">
        <v>5.9432999999999998</v>
      </c>
      <c r="C177">
        <v>5.3337000000000003</v>
      </c>
    </row>
    <row r="178" spans="1:3" x14ac:dyDescent="0.25">
      <c r="A178" s="39">
        <v>43767</v>
      </c>
      <c r="B178">
        <v>5.9378000000000002</v>
      </c>
      <c r="C178">
        <v>5.3102999999999998</v>
      </c>
    </row>
    <row r="179" spans="1:3" x14ac:dyDescent="0.25">
      <c r="A179" s="39">
        <v>43768</v>
      </c>
      <c r="B179">
        <v>5.9039999999999999</v>
      </c>
      <c r="C179">
        <v>5.2744</v>
      </c>
    </row>
    <row r="180" spans="1:3" x14ac:dyDescent="0.25">
      <c r="A180" s="39">
        <v>43769</v>
      </c>
      <c r="B180">
        <v>5.9465000000000003</v>
      </c>
      <c r="C180">
        <v>5.3676000000000004</v>
      </c>
    </row>
    <row r="181" spans="1:3" x14ac:dyDescent="0.25">
      <c r="A181" s="39">
        <v>43770</v>
      </c>
      <c r="B181">
        <v>5.8850999999999996</v>
      </c>
      <c r="C181">
        <v>5.3247</v>
      </c>
    </row>
    <row r="182" spans="1:3" x14ac:dyDescent="0.25">
      <c r="A182" s="39">
        <v>43773</v>
      </c>
      <c r="B182">
        <v>5.9131</v>
      </c>
      <c r="C182">
        <v>5.3849999999999998</v>
      </c>
    </row>
    <row r="183" spans="1:3" x14ac:dyDescent="0.25">
      <c r="A183" s="39">
        <v>43774</v>
      </c>
      <c r="B183">
        <v>5.9622999999999999</v>
      </c>
      <c r="C183">
        <v>5.4457000000000004</v>
      </c>
    </row>
    <row r="184" spans="1:3" x14ac:dyDescent="0.25">
      <c r="A184" s="39">
        <v>43775</v>
      </c>
      <c r="B184">
        <v>6.0471000000000004</v>
      </c>
      <c r="C184">
        <v>5.5054999999999996</v>
      </c>
    </row>
    <row r="185" spans="1:3" x14ac:dyDescent="0.25">
      <c r="A185" s="39">
        <v>43776</v>
      </c>
      <c r="B185">
        <v>6.1478999999999999</v>
      </c>
      <c r="C185">
        <v>5.5857999999999999</v>
      </c>
    </row>
    <row r="186" spans="1:3" x14ac:dyDescent="0.25">
      <c r="A186" s="39">
        <v>43777</v>
      </c>
      <c r="B186">
        <v>6.1814999999999998</v>
      </c>
      <c r="C186">
        <v>5.6237000000000004</v>
      </c>
    </row>
    <row r="187" spans="1:3" x14ac:dyDescent="0.25">
      <c r="A187" s="39">
        <v>43780</v>
      </c>
      <c r="B187">
        <v>6.1360000000000001</v>
      </c>
      <c r="C187">
        <v>5.5553999999999997</v>
      </c>
    </row>
    <row r="188" spans="1:3" x14ac:dyDescent="0.25">
      <c r="A188" s="39">
        <v>43781</v>
      </c>
      <c r="B188">
        <v>6.2573999999999996</v>
      </c>
      <c r="C188">
        <v>5.6680000000000001</v>
      </c>
    </row>
    <row r="189" spans="1:3" x14ac:dyDescent="0.25">
      <c r="A189" s="39">
        <v>43782</v>
      </c>
      <c r="B189">
        <v>6.2449000000000003</v>
      </c>
      <c r="C189">
        <v>5.6775000000000002</v>
      </c>
    </row>
    <row r="190" spans="1:3" x14ac:dyDescent="0.25">
      <c r="A190" s="39">
        <v>43783</v>
      </c>
      <c r="B190">
        <v>6.2271999999999998</v>
      </c>
      <c r="C190">
        <v>5.7053000000000003</v>
      </c>
    </row>
    <row r="191" spans="1:3" x14ac:dyDescent="0.25">
      <c r="A191" s="39">
        <v>43784</v>
      </c>
      <c r="B191">
        <v>6.2271999999999998</v>
      </c>
      <c r="C191">
        <v>5.7053000000000003</v>
      </c>
    </row>
    <row r="192" spans="1:3" x14ac:dyDescent="0.25">
      <c r="A192" s="39">
        <v>43787</v>
      </c>
      <c r="B192">
        <v>6.2693000000000003</v>
      </c>
      <c r="C192">
        <v>5.7629999999999999</v>
      </c>
    </row>
    <row r="193" spans="1:3" x14ac:dyDescent="0.25">
      <c r="A193" s="39">
        <v>43788</v>
      </c>
      <c r="B193">
        <v>6.3078000000000003</v>
      </c>
      <c r="C193">
        <v>5.7561</v>
      </c>
    </row>
    <row r="194" spans="1:3" x14ac:dyDescent="0.25">
      <c r="A194" s="39">
        <v>43789</v>
      </c>
      <c r="B194">
        <v>6.3144999999999998</v>
      </c>
      <c r="C194">
        <v>5.7443</v>
      </c>
    </row>
    <row r="195" spans="1:3" x14ac:dyDescent="0.25">
      <c r="A195" s="39">
        <v>43790</v>
      </c>
      <c r="B195">
        <v>6.3773999999999997</v>
      </c>
      <c r="C195">
        <v>5.8281999999999998</v>
      </c>
    </row>
    <row r="196" spans="1:3" x14ac:dyDescent="0.25">
      <c r="A196" s="39">
        <v>43791</v>
      </c>
      <c r="B196">
        <v>6.3639999999999999</v>
      </c>
      <c r="C196">
        <v>5.8189000000000002</v>
      </c>
    </row>
    <row r="197" spans="1:3" x14ac:dyDescent="0.25">
      <c r="A197" s="39">
        <v>43794</v>
      </c>
      <c r="B197">
        <v>6.4829999999999997</v>
      </c>
      <c r="C197">
        <v>5.915</v>
      </c>
    </row>
    <row r="198" spans="1:3" x14ac:dyDescent="0.25">
      <c r="A198" s="39">
        <v>43795</v>
      </c>
      <c r="B198">
        <v>6.5080999999999998</v>
      </c>
      <c r="C198">
        <v>5.9371</v>
      </c>
    </row>
    <row r="199" spans="1:3" x14ac:dyDescent="0.25">
      <c r="A199" s="39">
        <v>43796</v>
      </c>
      <c r="B199">
        <v>6.5281000000000002</v>
      </c>
      <c r="C199">
        <v>5.9498999999999995</v>
      </c>
    </row>
    <row r="200" spans="1:3" x14ac:dyDescent="0.25">
      <c r="A200" s="39">
        <v>43797</v>
      </c>
      <c r="B200">
        <v>6.4039000000000001</v>
      </c>
      <c r="C200">
        <v>5.819</v>
      </c>
    </row>
    <row r="201" spans="1:3" x14ac:dyDescent="0.25">
      <c r="A201" s="39">
        <v>43798</v>
      </c>
      <c r="B201">
        <v>6.4284999999999997</v>
      </c>
      <c r="C201">
        <v>5.8266</v>
      </c>
    </row>
    <row r="202" spans="1:3" x14ac:dyDescent="0.25">
      <c r="A202" s="39">
        <v>43801</v>
      </c>
      <c r="B202">
        <v>6.4665999999999997</v>
      </c>
      <c r="C202">
        <v>5.8898999999999999</v>
      </c>
    </row>
    <row r="203" spans="1:3" x14ac:dyDescent="0.25">
      <c r="A203" s="39">
        <v>43802</v>
      </c>
      <c r="B203">
        <v>6.3792999999999997</v>
      </c>
      <c r="C203">
        <v>5.8224</v>
      </c>
    </row>
    <row r="204" spans="1:3" x14ac:dyDescent="0.25">
      <c r="A204" s="39">
        <v>43803</v>
      </c>
      <c r="B204">
        <v>6.3319999999999999</v>
      </c>
      <c r="C204">
        <v>5.7706999999999997</v>
      </c>
    </row>
    <row r="205" spans="1:3" x14ac:dyDescent="0.25">
      <c r="A205" s="39">
        <v>43804</v>
      </c>
      <c r="B205">
        <v>6.3658999999999999</v>
      </c>
      <c r="C205">
        <v>5.8083</v>
      </c>
    </row>
    <row r="206" spans="1:3" x14ac:dyDescent="0.25">
      <c r="A206" s="39">
        <v>43805</v>
      </c>
      <c r="B206">
        <v>6.274</v>
      </c>
      <c r="C206">
        <v>5.6868999999999996</v>
      </c>
    </row>
    <row r="207" spans="1:3" x14ac:dyDescent="0.25">
      <c r="A207" s="39">
        <v>43808</v>
      </c>
      <c r="B207">
        <v>6.2803000000000004</v>
      </c>
      <c r="C207">
        <v>5.6890999999999998</v>
      </c>
    </row>
    <row r="208" spans="1:3" x14ac:dyDescent="0.25">
      <c r="A208" s="39">
        <v>43809</v>
      </c>
      <c r="B208">
        <v>6.2759</v>
      </c>
      <c r="C208">
        <v>5.6802000000000001</v>
      </c>
    </row>
    <row r="209" spans="1:3" x14ac:dyDescent="0.25">
      <c r="A209" s="39">
        <v>43810</v>
      </c>
      <c r="B209">
        <v>6.25</v>
      </c>
      <c r="C209">
        <v>5.6684000000000001</v>
      </c>
    </row>
    <row r="210" spans="1:3" x14ac:dyDescent="0.25">
      <c r="A210" s="39">
        <v>43811</v>
      </c>
      <c r="B210">
        <v>6.3160999999999996</v>
      </c>
      <c r="C210">
        <v>5.7188999999999997</v>
      </c>
    </row>
    <row r="211" spans="1:3" x14ac:dyDescent="0.25">
      <c r="A211" s="39">
        <v>43812</v>
      </c>
      <c r="B211">
        <v>6.3079000000000001</v>
      </c>
      <c r="C211">
        <v>5.7042999999999999</v>
      </c>
    </row>
    <row r="212" spans="1:3" x14ac:dyDescent="0.25">
      <c r="A212" s="39">
        <v>43815</v>
      </c>
      <c r="B212">
        <v>6.4025999999999996</v>
      </c>
      <c r="C212">
        <v>5.7714999999999996</v>
      </c>
    </row>
    <row r="213" spans="1:3" x14ac:dyDescent="0.25">
      <c r="A213" s="39">
        <v>43816</v>
      </c>
      <c r="B213">
        <v>6.5198999999999998</v>
      </c>
      <c r="C213">
        <v>5.9169999999999998</v>
      </c>
    </row>
    <row r="214" spans="1:3" x14ac:dyDescent="0.25">
      <c r="A214" s="39">
        <v>43817</v>
      </c>
      <c r="B214">
        <v>6.5021000000000004</v>
      </c>
      <c r="C214">
        <v>5.8847000000000005</v>
      </c>
    </row>
    <row r="215" spans="1:3" x14ac:dyDescent="0.25">
      <c r="A215" s="39">
        <v>43818</v>
      </c>
      <c r="B215">
        <v>6.6390000000000002</v>
      </c>
      <c r="C215">
        <v>6.0145</v>
      </c>
    </row>
    <row r="216" spans="1:3" x14ac:dyDescent="0.25">
      <c r="A216" s="39">
        <v>43819</v>
      </c>
      <c r="B216">
        <v>6.5646000000000004</v>
      </c>
      <c r="C216">
        <v>5.9146999999999998</v>
      </c>
    </row>
    <row r="217" spans="1:3" x14ac:dyDescent="0.25">
      <c r="A217" s="39">
        <v>43822</v>
      </c>
      <c r="B217">
        <v>6.4829999999999997</v>
      </c>
      <c r="C217">
        <v>5.8710000000000004</v>
      </c>
    </row>
    <row r="218" spans="1:3" x14ac:dyDescent="0.25">
      <c r="A218" s="39">
        <v>43823</v>
      </c>
      <c r="B218">
        <v>6.4882999999999997</v>
      </c>
      <c r="C218">
        <v>5.8652999999999995</v>
      </c>
    </row>
    <row r="219" spans="1:3" x14ac:dyDescent="0.25">
      <c r="A219" s="39">
        <v>43824</v>
      </c>
      <c r="B219">
        <v>6.4882999999999997</v>
      </c>
      <c r="C219">
        <v>5.8652999999999995</v>
      </c>
    </row>
    <row r="220" spans="1:3" x14ac:dyDescent="0.25">
      <c r="A220" s="39">
        <v>43825</v>
      </c>
      <c r="B220">
        <v>6.4215</v>
      </c>
      <c r="C220">
        <v>5.8055000000000003</v>
      </c>
    </row>
    <row r="221" spans="1:3" x14ac:dyDescent="0.25">
      <c r="A221" s="39">
        <v>43826</v>
      </c>
      <c r="B221">
        <v>6.4261999999999997</v>
      </c>
      <c r="C221">
        <v>5.8186</v>
      </c>
    </row>
    <row r="222" spans="1:3" x14ac:dyDescent="0.25">
      <c r="A222" s="39">
        <v>43829</v>
      </c>
      <c r="B222">
        <v>6.3564999999999996</v>
      </c>
      <c r="C222">
        <v>5.7508999999999997</v>
      </c>
    </row>
    <row r="223" spans="1:3" x14ac:dyDescent="0.25">
      <c r="A223" s="39">
        <v>43830</v>
      </c>
      <c r="B223">
        <v>6.3564999999999996</v>
      </c>
      <c r="C223">
        <v>5.7508999999999997</v>
      </c>
    </row>
    <row r="224" spans="1:3" x14ac:dyDescent="0.25">
      <c r="A224" s="39">
        <v>43831</v>
      </c>
      <c r="B224">
        <v>6.3564999999999996</v>
      </c>
      <c r="C224">
        <v>5.7508999999999997</v>
      </c>
    </row>
    <row r="225" spans="1:3" x14ac:dyDescent="0.25">
      <c r="A225" s="39">
        <v>43832</v>
      </c>
      <c r="B225">
        <v>6.2899000000000003</v>
      </c>
      <c r="C225">
        <v>5.7218</v>
      </c>
    </row>
    <row r="226" spans="1:3" x14ac:dyDescent="0.25">
      <c r="A226" s="39">
        <v>43833</v>
      </c>
      <c r="B226">
        <v>6.3444000000000003</v>
      </c>
      <c r="C226">
        <v>5.7538</v>
      </c>
    </row>
    <row r="227" spans="1:3" x14ac:dyDescent="0.25">
      <c r="A227" s="39">
        <v>43836</v>
      </c>
      <c r="B227">
        <v>6.3823999999999996</v>
      </c>
      <c r="C227">
        <v>5.7731000000000003</v>
      </c>
    </row>
    <row r="228" spans="1:3" x14ac:dyDescent="0.25">
      <c r="A228" s="39">
        <v>43837</v>
      </c>
      <c r="B228">
        <v>6.3353999999999999</v>
      </c>
      <c r="C228">
        <v>5.7118000000000002</v>
      </c>
    </row>
    <row r="229" spans="1:3" x14ac:dyDescent="0.25">
      <c r="A229" s="39">
        <v>43838</v>
      </c>
      <c r="B229">
        <v>6.3184000000000005</v>
      </c>
      <c r="C229">
        <v>5.6654999999999998</v>
      </c>
    </row>
    <row r="230" spans="1:3" x14ac:dyDescent="0.25">
      <c r="A230" s="39">
        <v>43839</v>
      </c>
      <c r="B230">
        <v>6.2672999999999996</v>
      </c>
      <c r="C230">
        <v>5.609</v>
      </c>
    </row>
    <row r="231" spans="1:3" x14ac:dyDescent="0.25">
      <c r="A231" s="39">
        <v>43840</v>
      </c>
      <c r="B231">
        <v>6.2866999999999997</v>
      </c>
      <c r="C231">
        <v>5.6463999999999999</v>
      </c>
    </row>
    <row r="232" spans="1:3" x14ac:dyDescent="0.25">
      <c r="A232" s="39">
        <v>43843</v>
      </c>
      <c r="B232">
        <v>6.3452000000000002</v>
      </c>
      <c r="C232">
        <v>5.6734</v>
      </c>
    </row>
    <row r="233" spans="1:3" x14ac:dyDescent="0.25">
      <c r="A233" s="39">
        <v>43844</v>
      </c>
      <c r="B233">
        <v>6.2549000000000001</v>
      </c>
      <c r="C233">
        <v>5.5770999999999997</v>
      </c>
    </row>
    <row r="234" spans="1:3" x14ac:dyDescent="0.25">
      <c r="A234" s="39">
        <v>43845</v>
      </c>
      <c r="B234">
        <v>6.2347000000000001</v>
      </c>
      <c r="C234">
        <v>5.5179</v>
      </c>
    </row>
    <row r="235" spans="1:3" x14ac:dyDescent="0.25">
      <c r="A235" s="39">
        <v>43846</v>
      </c>
      <c r="B235">
        <v>6.3109999999999999</v>
      </c>
      <c r="C235">
        <v>5.6071999999999997</v>
      </c>
    </row>
    <row r="236" spans="1:3" x14ac:dyDescent="0.25">
      <c r="A236" s="39">
        <v>43847</v>
      </c>
      <c r="B236">
        <v>6.2624000000000004</v>
      </c>
      <c r="C236">
        <v>5.5899000000000001</v>
      </c>
    </row>
    <row r="237" spans="1:3" x14ac:dyDescent="0.25">
      <c r="A237" s="39">
        <v>43850</v>
      </c>
      <c r="B237">
        <v>6.2831000000000001</v>
      </c>
      <c r="C237">
        <v>5.5944000000000003</v>
      </c>
    </row>
    <row r="238" spans="1:3" x14ac:dyDescent="0.25">
      <c r="A238" s="39">
        <v>43851</v>
      </c>
      <c r="B238">
        <v>6.2515000000000001</v>
      </c>
      <c r="C238">
        <v>5.5463000000000005</v>
      </c>
    </row>
    <row r="239" spans="1:3" x14ac:dyDescent="0.25">
      <c r="A239" s="39">
        <v>43852</v>
      </c>
      <c r="B239">
        <v>6.1919000000000004</v>
      </c>
      <c r="C239">
        <v>5.484</v>
      </c>
    </row>
    <row r="240" spans="1:3" x14ac:dyDescent="0.25">
      <c r="A240" s="39">
        <v>43853</v>
      </c>
      <c r="B240">
        <v>6.2198000000000002</v>
      </c>
      <c r="C240">
        <v>5.5190000000000001</v>
      </c>
    </row>
    <row r="241" spans="1:3" x14ac:dyDescent="0.25">
      <c r="A241" s="39">
        <v>43854</v>
      </c>
      <c r="B241">
        <v>6.1845999999999997</v>
      </c>
      <c r="C241">
        <v>5.5011000000000001</v>
      </c>
    </row>
    <row r="242" spans="1:3" x14ac:dyDescent="0.25">
      <c r="A242" s="39">
        <v>43857</v>
      </c>
      <c r="B242">
        <v>6.1698000000000004</v>
      </c>
      <c r="C242">
        <v>5.4513999999999996</v>
      </c>
    </row>
    <row r="243" spans="1:3" x14ac:dyDescent="0.25">
      <c r="A243" s="39">
        <v>43858</v>
      </c>
      <c r="B243">
        <v>6.0747999999999998</v>
      </c>
      <c r="C243">
        <v>5.4259000000000004</v>
      </c>
    </row>
    <row r="244" spans="1:3" x14ac:dyDescent="0.25">
      <c r="A244" s="39">
        <v>43859</v>
      </c>
      <c r="B244">
        <v>6.1082000000000001</v>
      </c>
      <c r="C244">
        <v>5.4451999999999998</v>
      </c>
    </row>
    <row r="245" spans="1:3" x14ac:dyDescent="0.25">
      <c r="A245" s="39">
        <v>43860</v>
      </c>
      <c r="B245">
        <v>6.1228999999999996</v>
      </c>
      <c r="C245">
        <v>5.4542000000000002</v>
      </c>
    </row>
    <row r="246" spans="1:3" x14ac:dyDescent="0.25">
      <c r="A246" s="39">
        <v>43861</v>
      </c>
      <c r="B246">
        <v>6.1443000000000003</v>
      </c>
      <c r="C246">
        <v>5.4930000000000003</v>
      </c>
    </row>
    <row r="247" spans="1:3" x14ac:dyDescent="0.25">
      <c r="A247" s="39">
        <v>43864</v>
      </c>
      <c r="B247">
        <v>6.0679999999999996</v>
      </c>
      <c r="C247">
        <v>5.415</v>
      </c>
    </row>
    <row r="248" spans="1:3" x14ac:dyDescent="0.25">
      <c r="A248" s="39">
        <v>43865</v>
      </c>
      <c r="B248">
        <v>6.0518999999999998</v>
      </c>
      <c r="C248">
        <v>5.4245000000000001</v>
      </c>
    </row>
    <row r="249" spans="1:3" x14ac:dyDescent="0.25">
      <c r="A249" s="39">
        <v>43866</v>
      </c>
      <c r="B249">
        <v>5.9889000000000001</v>
      </c>
      <c r="C249">
        <v>5.4154999999999998</v>
      </c>
    </row>
    <row r="250" spans="1:3" x14ac:dyDescent="0.25">
      <c r="A250" s="39">
        <v>43867</v>
      </c>
      <c r="B250">
        <v>6.0755999999999997</v>
      </c>
      <c r="C250">
        <v>5.5335999999999999</v>
      </c>
    </row>
    <row r="251" spans="1:3" x14ac:dyDescent="0.25">
      <c r="A251" s="39">
        <v>43868</v>
      </c>
      <c r="B251">
        <v>6.1199000000000003</v>
      </c>
      <c r="C251">
        <v>5.5306999999999995</v>
      </c>
    </row>
    <row r="252" spans="1:3" x14ac:dyDescent="0.25">
      <c r="A252" s="39">
        <v>43871</v>
      </c>
      <c r="B252">
        <v>6.0552000000000001</v>
      </c>
      <c r="C252">
        <v>5.4764999999999997</v>
      </c>
    </row>
    <row r="253" spans="1:3" x14ac:dyDescent="0.25">
      <c r="A253" s="39">
        <v>43872</v>
      </c>
      <c r="B253">
        <v>6.0023999999999997</v>
      </c>
      <c r="C253">
        <v>5.3966000000000003</v>
      </c>
    </row>
    <row r="254" spans="1:3" x14ac:dyDescent="0.25">
      <c r="A254" s="39">
        <v>43873</v>
      </c>
      <c r="B254">
        <v>5.9566999999999997</v>
      </c>
      <c r="C254">
        <v>5.3388999999999998</v>
      </c>
    </row>
    <row r="255" spans="1:3" x14ac:dyDescent="0.25">
      <c r="A255" s="39">
        <v>43874</v>
      </c>
      <c r="B255">
        <v>5.9991000000000003</v>
      </c>
      <c r="C255">
        <v>5.3780000000000001</v>
      </c>
    </row>
    <row r="256" spans="1:3" x14ac:dyDescent="0.25">
      <c r="A256" s="39">
        <v>43875</v>
      </c>
      <c r="B256">
        <v>5.8823999999999996</v>
      </c>
      <c r="C256">
        <v>5.2225999999999999</v>
      </c>
    </row>
    <row r="257" spans="1:3" x14ac:dyDescent="0.25">
      <c r="A257" s="39">
        <v>43878</v>
      </c>
      <c r="B257">
        <v>5.8878000000000004</v>
      </c>
      <c r="C257">
        <v>5.2348999999999997</v>
      </c>
    </row>
    <row r="258" spans="1:3" x14ac:dyDescent="0.25">
      <c r="A258" s="39">
        <v>43879</v>
      </c>
      <c r="B258">
        <v>5.9211999999999998</v>
      </c>
      <c r="C258">
        <v>5.2542999999999997</v>
      </c>
    </row>
    <row r="259" spans="1:3" x14ac:dyDescent="0.25">
      <c r="A259" s="39">
        <v>43880</v>
      </c>
      <c r="B259">
        <v>5.8857999999999997</v>
      </c>
      <c r="C259">
        <v>5.1944999999999997</v>
      </c>
    </row>
    <row r="260" spans="1:3" x14ac:dyDescent="0.25">
      <c r="A260" s="39">
        <v>43881</v>
      </c>
      <c r="B260">
        <v>5.9397000000000002</v>
      </c>
      <c r="C260">
        <v>5.2119999999999997</v>
      </c>
    </row>
    <row r="261" spans="1:3" x14ac:dyDescent="0.25">
      <c r="A261" s="39">
        <v>43882</v>
      </c>
      <c r="B261">
        <v>5.9766000000000004</v>
      </c>
      <c r="C261">
        <v>5.2436999999999996</v>
      </c>
    </row>
    <row r="262" spans="1:3" x14ac:dyDescent="0.25">
      <c r="A262" s="39">
        <v>43885</v>
      </c>
      <c r="B262">
        <v>5.9766000000000004</v>
      </c>
      <c r="C262">
        <v>5.2436999999999996</v>
      </c>
    </row>
    <row r="263" spans="1:3" x14ac:dyDescent="0.25">
      <c r="A263" s="39">
        <v>43886</v>
      </c>
      <c r="B263">
        <v>5.9766000000000004</v>
      </c>
      <c r="C263">
        <v>5.2436999999999996</v>
      </c>
    </row>
    <row r="264" spans="1:3" x14ac:dyDescent="0.25">
      <c r="A264" s="39">
        <v>43887</v>
      </c>
      <c r="B264">
        <v>6.1009000000000002</v>
      </c>
      <c r="C264">
        <v>5.3463000000000003</v>
      </c>
    </row>
    <row r="265" spans="1:3" x14ac:dyDescent="0.25">
      <c r="A265" s="39">
        <v>43888</v>
      </c>
      <c r="B265">
        <v>6.0949</v>
      </c>
      <c r="C265">
        <v>5.2919999999999998</v>
      </c>
    </row>
    <row r="266" spans="1:3" x14ac:dyDescent="0.25">
      <c r="A266" s="39">
        <v>43889</v>
      </c>
      <c r="B266">
        <v>5.9290000000000003</v>
      </c>
      <c r="C266">
        <v>5.0891000000000002</v>
      </c>
    </row>
    <row r="267" spans="1:3" x14ac:dyDescent="0.25">
      <c r="A267" s="39">
        <v>43892</v>
      </c>
      <c r="B267">
        <v>5.8248999999999995</v>
      </c>
      <c r="C267">
        <v>5.0084</v>
      </c>
    </row>
    <row r="268" spans="1:3" x14ac:dyDescent="0.25">
      <c r="A268" s="39">
        <v>43893</v>
      </c>
      <c r="B268">
        <v>5.7971000000000004</v>
      </c>
      <c r="C268">
        <v>4.9021999999999997</v>
      </c>
    </row>
    <row r="269" spans="1:3" x14ac:dyDescent="0.25">
      <c r="A269" s="39">
        <v>43894</v>
      </c>
      <c r="B269">
        <v>5.7024999999999997</v>
      </c>
      <c r="C269">
        <v>4.8048999999999999</v>
      </c>
    </row>
    <row r="270" spans="1:3" x14ac:dyDescent="0.25">
      <c r="A270" s="39">
        <v>43895</v>
      </c>
      <c r="B270">
        <v>5.9221000000000004</v>
      </c>
      <c r="C270">
        <v>5.0803000000000003</v>
      </c>
    </row>
    <row r="271" spans="1:3" x14ac:dyDescent="0.25">
      <c r="A271" s="39">
        <v>43896</v>
      </c>
      <c r="B271">
        <v>5.9294000000000002</v>
      </c>
      <c r="C271">
        <v>5.0865999999999998</v>
      </c>
    </row>
    <row r="272" spans="1:3" x14ac:dyDescent="0.25">
      <c r="A272" s="39">
        <v>43899</v>
      </c>
      <c r="B272">
        <v>6.2807000000000004</v>
      </c>
      <c r="C272">
        <v>5.3555999999999999</v>
      </c>
    </row>
    <row r="273" spans="1:3" x14ac:dyDescent="0.25">
      <c r="A273" s="39">
        <v>43900</v>
      </c>
      <c r="B273">
        <v>6.0900999999999996</v>
      </c>
      <c r="C273">
        <v>5.2206999999999999</v>
      </c>
    </row>
    <row r="274" spans="1:3" x14ac:dyDescent="0.25">
      <c r="A274" s="39">
        <v>43901</v>
      </c>
      <c r="B274">
        <v>7.3113999999999999</v>
      </c>
      <c r="C274">
        <v>6.3827999999999996</v>
      </c>
    </row>
    <row r="275" spans="1:3" x14ac:dyDescent="0.25">
      <c r="A275" s="39">
        <v>43902</v>
      </c>
      <c r="B275">
        <v>7.6029999999999998</v>
      </c>
      <c r="C275">
        <v>6.7701000000000002</v>
      </c>
    </row>
    <row r="276" spans="1:3" x14ac:dyDescent="0.25">
      <c r="A276" s="39">
        <v>43903</v>
      </c>
      <c r="B276">
        <v>6.8004999999999995</v>
      </c>
      <c r="C276">
        <v>5.8765000000000001</v>
      </c>
    </row>
    <row r="277" spans="1:3" x14ac:dyDescent="0.25">
      <c r="A277" s="39">
        <v>43906</v>
      </c>
      <c r="B277">
        <v>6.9980000000000002</v>
      </c>
      <c r="C277">
        <v>5.9470999999999998</v>
      </c>
    </row>
    <row r="278" spans="1:3" x14ac:dyDescent="0.25">
      <c r="A278" s="39">
        <v>43907</v>
      </c>
      <c r="B278">
        <v>6.6292</v>
      </c>
      <c r="C278">
        <v>5.4543999999999997</v>
      </c>
    </row>
    <row r="279" spans="1:3" x14ac:dyDescent="0.25">
      <c r="A279" s="39">
        <v>43908</v>
      </c>
      <c r="B279">
        <v>7.6547000000000001</v>
      </c>
      <c r="C279">
        <v>6.4717000000000002</v>
      </c>
    </row>
    <row r="280" spans="1:3" x14ac:dyDescent="0.25">
      <c r="A280" s="39">
        <v>43909</v>
      </c>
      <c r="B280">
        <v>8.0830000000000002</v>
      </c>
      <c r="C280">
        <v>7.0331999999999999</v>
      </c>
    </row>
    <row r="281" spans="1:3" x14ac:dyDescent="0.25">
      <c r="A281" s="39">
        <v>43910</v>
      </c>
      <c r="B281">
        <v>8.0830000000000002</v>
      </c>
      <c r="C281">
        <v>7.2587000000000002</v>
      </c>
    </row>
    <row r="282" spans="1:3" x14ac:dyDescent="0.25">
      <c r="A282" s="39">
        <v>43913</v>
      </c>
      <c r="B282">
        <v>8.0830000000000002</v>
      </c>
      <c r="C282">
        <v>7.4017999999999997</v>
      </c>
    </row>
    <row r="283" spans="1:3" x14ac:dyDescent="0.25">
      <c r="A283" s="39">
        <v>43914</v>
      </c>
      <c r="B283">
        <v>8.3279999999999994</v>
      </c>
      <c r="C283">
        <v>6.9218000000000002</v>
      </c>
    </row>
    <row r="284" spans="1:3" x14ac:dyDescent="0.25">
      <c r="A284" s="39">
        <v>43915</v>
      </c>
      <c r="B284">
        <v>8.3279999999999994</v>
      </c>
      <c r="C284">
        <v>6.0491999999999999</v>
      </c>
    </row>
    <row r="285" spans="1:3" x14ac:dyDescent="0.25">
      <c r="A285" s="39">
        <v>43916</v>
      </c>
      <c r="B285">
        <v>6.8449999999999998</v>
      </c>
      <c r="C285">
        <v>5.6631</v>
      </c>
    </row>
    <row r="286" spans="1:3" x14ac:dyDescent="0.25">
      <c r="A286" s="39">
        <v>43917</v>
      </c>
      <c r="B286">
        <v>6.8977000000000004</v>
      </c>
      <c r="C286">
        <v>5.6973000000000003</v>
      </c>
    </row>
    <row r="287" spans="1:3" x14ac:dyDescent="0.25">
      <c r="A287" s="39">
        <v>43920</v>
      </c>
      <c r="B287">
        <v>6.6787000000000001</v>
      </c>
      <c r="C287">
        <v>5.4420999999999999</v>
      </c>
    </row>
    <row r="288" spans="1:3" x14ac:dyDescent="0.25">
      <c r="A288" s="39">
        <v>43921</v>
      </c>
      <c r="B288">
        <v>6.7903000000000002</v>
      </c>
      <c r="C288">
        <v>5.4818999999999996</v>
      </c>
    </row>
    <row r="289" spans="1:3" x14ac:dyDescent="0.25">
      <c r="A289" s="39">
        <v>43922</v>
      </c>
      <c r="B289">
        <v>6.7557999999999998</v>
      </c>
      <c r="C289">
        <v>5.4221000000000004</v>
      </c>
    </row>
    <row r="290" spans="1:3" x14ac:dyDescent="0.25">
      <c r="A290" s="39">
        <v>43923</v>
      </c>
      <c r="B290">
        <v>6.8472999999999997</v>
      </c>
      <c r="C290">
        <v>5.4027000000000003</v>
      </c>
    </row>
    <row r="291" spans="1:3" x14ac:dyDescent="0.25">
      <c r="A291" s="39">
        <v>43924</v>
      </c>
      <c r="B291">
        <v>7.1010999999999997</v>
      </c>
      <c r="C291">
        <v>5.5777000000000001</v>
      </c>
    </row>
    <row r="292" spans="1:3" x14ac:dyDescent="0.25">
      <c r="A292" s="39">
        <v>43927</v>
      </c>
      <c r="B292">
        <v>6.9120999999999997</v>
      </c>
      <c r="C292">
        <v>5.4977999999999998</v>
      </c>
    </row>
    <row r="293" spans="1:3" x14ac:dyDescent="0.25">
      <c r="A293" s="39">
        <v>43928</v>
      </c>
      <c r="B293">
        <v>6.9181999999999997</v>
      </c>
      <c r="C293">
        <v>5.4111000000000002</v>
      </c>
    </row>
    <row r="294" spans="1:3" x14ac:dyDescent="0.25">
      <c r="A294" s="39">
        <v>43929</v>
      </c>
      <c r="B294">
        <v>6.6768999999999998</v>
      </c>
      <c r="C294">
        <v>5.2580999999999998</v>
      </c>
    </row>
    <row r="295" spans="1:3" x14ac:dyDescent="0.25">
      <c r="A295" s="39">
        <v>43930</v>
      </c>
      <c r="B295">
        <v>6.5955000000000004</v>
      </c>
      <c r="C295">
        <v>5.0731999999999999</v>
      </c>
    </row>
    <row r="296" spans="1:3" x14ac:dyDescent="0.25">
      <c r="A296" s="39">
        <v>43931</v>
      </c>
      <c r="B296">
        <v>6.5955000000000004</v>
      </c>
      <c r="C296">
        <v>5.0731999999999999</v>
      </c>
    </row>
    <row r="297" spans="1:3" x14ac:dyDescent="0.25">
      <c r="A297" s="39">
        <v>43934</v>
      </c>
      <c r="B297">
        <v>6.4756</v>
      </c>
      <c r="C297">
        <v>4.9398999999999997</v>
      </c>
    </row>
    <row r="298" spans="1:3" x14ac:dyDescent="0.25">
      <c r="A298" s="39">
        <v>43935</v>
      </c>
      <c r="B298">
        <v>6.2464000000000004</v>
      </c>
      <c r="C298">
        <v>4.7667999999999999</v>
      </c>
    </row>
    <row r="299" spans="1:3" x14ac:dyDescent="0.25">
      <c r="A299" s="39">
        <v>43936</v>
      </c>
      <c r="B299">
        <v>6.1859999999999999</v>
      </c>
      <c r="C299">
        <v>4.7426000000000004</v>
      </c>
    </row>
    <row r="300" spans="1:3" x14ac:dyDescent="0.25">
      <c r="A300" s="39">
        <v>43937</v>
      </c>
      <c r="B300">
        <v>5.9889999999999999</v>
      </c>
      <c r="C300">
        <v>4.6189</v>
      </c>
    </row>
    <row r="301" spans="1:3" x14ac:dyDescent="0.25">
      <c r="A301" s="39">
        <v>43938</v>
      </c>
      <c r="B301">
        <v>5.9702000000000002</v>
      </c>
      <c r="C301">
        <v>4.6135999999999999</v>
      </c>
    </row>
    <row r="302" spans="1:3" x14ac:dyDescent="0.25">
      <c r="A302" s="39">
        <v>43941</v>
      </c>
      <c r="B302">
        <v>5.8426999999999998</v>
      </c>
      <c r="C302">
        <v>4.3875000000000002</v>
      </c>
    </row>
    <row r="303" spans="1:3" x14ac:dyDescent="0.25">
      <c r="A303" s="39">
        <v>43942</v>
      </c>
      <c r="B303">
        <v>5.8426999999999998</v>
      </c>
      <c r="C303">
        <v>4.3875000000000002</v>
      </c>
    </row>
    <row r="304" spans="1:3" x14ac:dyDescent="0.25">
      <c r="A304" s="39">
        <v>43943</v>
      </c>
      <c r="B304">
        <v>5.8506</v>
      </c>
      <c r="C304">
        <v>4.3136999999999999</v>
      </c>
    </row>
    <row r="305" spans="1:3" x14ac:dyDescent="0.25">
      <c r="A305" s="39">
        <v>43944</v>
      </c>
      <c r="B305">
        <v>6.2628000000000004</v>
      </c>
      <c r="C305">
        <v>4.7347000000000001</v>
      </c>
    </row>
    <row r="306" spans="1:3" x14ac:dyDescent="0.25">
      <c r="A306" s="39">
        <v>43945</v>
      </c>
      <c r="B306">
        <v>7.0856000000000003</v>
      </c>
      <c r="C306">
        <v>5.5283999999999995</v>
      </c>
    </row>
    <row r="307" spans="1:3" x14ac:dyDescent="0.25">
      <c r="A307" s="39">
        <v>43948</v>
      </c>
      <c r="B307">
        <v>7.3090999999999999</v>
      </c>
      <c r="C307">
        <v>5.6231</v>
      </c>
    </row>
    <row r="308" spans="1:3" x14ac:dyDescent="0.25">
      <c r="A308" s="39">
        <v>43949</v>
      </c>
      <c r="B308">
        <v>6.5263</v>
      </c>
      <c r="C308">
        <v>4.9481000000000002</v>
      </c>
    </row>
    <row r="309" spans="1:3" x14ac:dyDescent="0.25">
      <c r="A309" s="39">
        <v>43950</v>
      </c>
      <c r="B309">
        <v>6.2765000000000004</v>
      </c>
      <c r="C309">
        <v>4.8009000000000004</v>
      </c>
    </row>
    <row r="310" spans="1:3" x14ac:dyDescent="0.25">
      <c r="A310" s="39">
        <v>43951</v>
      </c>
      <c r="B310">
        <v>6.3578000000000001</v>
      </c>
      <c r="C310">
        <v>4.8563999999999998</v>
      </c>
    </row>
    <row r="311" spans="1:3" x14ac:dyDescent="0.25">
      <c r="A311" s="39">
        <v>43952</v>
      </c>
      <c r="B311">
        <v>6.3578000000000001</v>
      </c>
      <c r="C311">
        <v>4.8563999999999998</v>
      </c>
    </row>
    <row r="312" spans="1:3" x14ac:dyDescent="0.25">
      <c r="A312" s="39">
        <v>43955</v>
      </c>
      <c r="B312">
        <v>6.4287000000000001</v>
      </c>
      <c r="C312">
        <v>4.9389000000000003</v>
      </c>
    </row>
    <row r="313" spans="1:3" x14ac:dyDescent="0.25">
      <c r="A313" s="39">
        <v>43956</v>
      </c>
      <c r="B313">
        <v>6.3243</v>
      </c>
      <c r="C313">
        <v>4.7526000000000002</v>
      </c>
    </row>
    <row r="314" spans="1:3" x14ac:dyDescent="0.25">
      <c r="A314" s="39">
        <v>43957</v>
      </c>
      <c r="B314">
        <v>6.2347000000000001</v>
      </c>
      <c r="C314">
        <v>4.7008000000000001</v>
      </c>
    </row>
    <row r="315" spans="1:3" x14ac:dyDescent="0.25">
      <c r="A315" s="39">
        <v>43958</v>
      </c>
      <c r="B315">
        <v>6.3338999999999999</v>
      </c>
      <c r="C315">
        <v>4.5937000000000001</v>
      </c>
    </row>
    <row r="316" spans="1:3" x14ac:dyDescent="0.25">
      <c r="A316" s="39">
        <v>43959</v>
      </c>
      <c r="B316">
        <v>6.1877000000000004</v>
      </c>
      <c r="C316">
        <v>4.4329000000000001</v>
      </c>
    </row>
    <row r="317" spans="1:3" x14ac:dyDescent="0.25">
      <c r="A317" s="39">
        <v>43962</v>
      </c>
      <c r="B317">
        <v>6.1929999999999996</v>
      </c>
      <c r="C317">
        <v>4.4550999999999998</v>
      </c>
    </row>
    <row r="318" spans="1:3" x14ac:dyDescent="0.25">
      <c r="A318" s="39">
        <v>43963</v>
      </c>
      <c r="B318">
        <v>6.4287000000000001</v>
      </c>
      <c r="C318">
        <v>4.6807999999999996</v>
      </c>
    </row>
    <row r="319" spans="1:3" x14ac:dyDescent="0.25">
      <c r="A319" s="39">
        <v>43964</v>
      </c>
      <c r="B319">
        <v>6.6242000000000001</v>
      </c>
      <c r="C319">
        <v>4.9424999999999999</v>
      </c>
    </row>
    <row r="320" spans="1:3" x14ac:dyDescent="0.25">
      <c r="A320" s="39">
        <v>43965</v>
      </c>
      <c r="B320">
        <v>6.5324999999999998</v>
      </c>
      <c r="C320">
        <v>4.8449</v>
      </c>
    </row>
    <row r="321" spans="1:3" x14ac:dyDescent="0.25">
      <c r="A321" s="39">
        <v>43966</v>
      </c>
      <c r="B321">
        <v>6.5120000000000005</v>
      </c>
      <c r="C321">
        <v>4.7546999999999997</v>
      </c>
    </row>
    <row r="322" spans="1:3" x14ac:dyDescent="0.25">
      <c r="A322" s="39">
        <v>43969</v>
      </c>
      <c r="B322">
        <v>6.3512000000000004</v>
      </c>
      <c r="C322">
        <v>4.5907999999999998</v>
      </c>
    </row>
    <row r="323" spans="1:3" x14ac:dyDescent="0.25">
      <c r="A323" s="39">
        <v>43970</v>
      </c>
      <c r="B323">
        <v>6.2850000000000001</v>
      </c>
      <c r="C323">
        <v>4.5440000000000005</v>
      </c>
    </row>
    <row r="324" spans="1:3" x14ac:dyDescent="0.25">
      <c r="A324" s="39">
        <v>43971</v>
      </c>
      <c r="B324">
        <v>6.3173000000000004</v>
      </c>
      <c r="C324">
        <v>4.5899000000000001</v>
      </c>
    </row>
    <row r="325" spans="1:3" x14ac:dyDescent="0.25">
      <c r="A325" s="39">
        <v>43972</v>
      </c>
      <c r="B325">
        <v>6.1185</v>
      </c>
      <c r="C325">
        <v>4.4740000000000002</v>
      </c>
    </row>
    <row r="326" spans="1:3" x14ac:dyDescent="0.25">
      <c r="A326" s="39">
        <v>43973</v>
      </c>
      <c r="B326">
        <v>5.9282000000000004</v>
      </c>
      <c r="C326">
        <v>4.4005000000000001</v>
      </c>
    </row>
    <row r="327" spans="1:3" x14ac:dyDescent="0.25">
      <c r="A327" s="39">
        <v>43976</v>
      </c>
      <c r="B327">
        <v>5.8062000000000005</v>
      </c>
      <c r="C327">
        <v>4.2652000000000001</v>
      </c>
    </row>
    <row r="328" spans="1:3" x14ac:dyDescent="0.25">
      <c r="A328" s="39">
        <v>43977</v>
      </c>
      <c r="B328">
        <v>5.8182999999999998</v>
      </c>
      <c r="C328">
        <v>4.3345000000000002</v>
      </c>
    </row>
    <row r="329" spans="1:3" x14ac:dyDescent="0.25">
      <c r="A329" s="39">
        <v>43978</v>
      </c>
      <c r="B329">
        <v>5.7630999999999997</v>
      </c>
      <c r="C329">
        <v>4.2889999999999997</v>
      </c>
    </row>
    <row r="330" spans="1:3" x14ac:dyDescent="0.25">
      <c r="A330" s="39">
        <v>43979</v>
      </c>
      <c r="B330">
        <v>5.8780000000000001</v>
      </c>
      <c r="C330">
        <v>4.3438999999999997</v>
      </c>
    </row>
    <row r="331" spans="1:3" x14ac:dyDescent="0.25">
      <c r="A331" s="39">
        <v>43980</v>
      </c>
      <c r="B331">
        <v>5.7458</v>
      </c>
      <c r="C331">
        <v>4.2218999999999998</v>
      </c>
    </row>
    <row r="332" spans="1:3" x14ac:dyDescent="0.25">
      <c r="A332" s="39">
        <v>43983</v>
      </c>
      <c r="B332">
        <v>5.7262000000000004</v>
      </c>
      <c r="C332">
        <v>4.2145000000000001</v>
      </c>
    </row>
    <row r="333" spans="1:3" x14ac:dyDescent="0.25">
      <c r="A333" s="39">
        <v>43984</v>
      </c>
      <c r="B333">
        <v>5.4532999999999996</v>
      </c>
      <c r="C333">
        <v>4.0590999999999999</v>
      </c>
    </row>
    <row r="334" spans="1:3" x14ac:dyDescent="0.25">
      <c r="A334" s="39">
        <v>43985</v>
      </c>
      <c r="B334">
        <v>5.3986000000000001</v>
      </c>
      <c r="C334">
        <v>4.0282</v>
      </c>
    </row>
    <row r="335" spans="1:3" x14ac:dyDescent="0.25">
      <c r="A335" s="39">
        <v>43986</v>
      </c>
      <c r="B335">
        <v>5.4718</v>
      </c>
      <c r="C335">
        <v>4.0420999999999996</v>
      </c>
    </row>
    <row r="336" spans="1:3" x14ac:dyDescent="0.25">
      <c r="A336" s="39">
        <v>43987</v>
      </c>
      <c r="B336">
        <v>5.5585000000000004</v>
      </c>
      <c r="C336">
        <v>4.1852</v>
      </c>
    </row>
    <row r="337" spans="1:3" x14ac:dyDescent="0.25">
      <c r="A337" s="39">
        <v>43990</v>
      </c>
      <c r="B337">
        <v>5.5097000000000005</v>
      </c>
      <c r="C337">
        <v>4.2007000000000003</v>
      </c>
    </row>
    <row r="338" spans="1:3" x14ac:dyDescent="0.25">
      <c r="A338" s="39">
        <v>43991</v>
      </c>
      <c r="B338">
        <v>5.5463000000000005</v>
      </c>
      <c r="C338">
        <v>4.2119999999999997</v>
      </c>
    </row>
    <row r="339" spans="1:3" x14ac:dyDescent="0.25">
      <c r="A339" s="39">
        <v>43992</v>
      </c>
      <c r="B339">
        <v>5.4370000000000003</v>
      </c>
      <c r="C339">
        <v>4.1238000000000001</v>
      </c>
    </row>
    <row r="340" spans="1:3" x14ac:dyDescent="0.25">
      <c r="A340" s="39">
        <v>43993</v>
      </c>
      <c r="B340">
        <v>5.4370000000000003</v>
      </c>
      <c r="C340">
        <v>4.1238000000000001</v>
      </c>
    </row>
    <row r="341" spans="1:3" x14ac:dyDescent="0.25">
      <c r="A341" s="39">
        <v>43994</v>
      </c>
      <c r="B341">
        <v>5.4306999999999999</v>
      </c>
      <c r="C341">
        <v>4.1193</v>
      </c>
    </row>
    <row r="342" spans="1:3" x14ac:dyDescent="0.25">
      <c r="A342" s="39">
        <v>43997</v>
      </c>
      <c r="B342">
        <v>5.4779999999999998</v>
      </c>
      <c r="C342">
        <v>4.1326000000000001</v>
      </c>
    </row>
    <row r="343" spans="1:3" x14ac:dyDescent="0.25">
      <c r="A343" s="39">
        <v>43998</v>
      </c>
      <c r="B343">
        <v>5.5358999999999998</v>
      </c>
      <c r="C343">
        <v>4.1666999999999996</v>
      </c>
    </row>
    <row r="344" spans="1:3" x14ac:dyDescent="0.25">
      <c r="A344" s="39">
        <v>43999</v>
      </c>
      <c r="B344">
        <v>5.4132999999999996</v>
      </c>
      <c r="C344">
        <v>4.1151</v>
      </c>
    </row>
    <row r="345" spans="1:3" x14ac:dyDescent="0.25">
      <c r="A345" s="39">
        <v>44000</v>
      </c>
      <c r="B345">
        <v>5.6426999999999996</v>
      </c>
      <c r="C345">
        <v>4.2393000000000001</v>
      </c>
    </row>
    <row r="346" spans="1:3" x14ac:dyDescent="0.25">
      <c r="A346" s="39">
        <v>44001</v>
      </c>
      <c r="B346">
        <v>5.6460999999999997</v>
      </c>
      <c r="C346">
        <v>4.1615000000000002</v>
      </c>
    </row>
    <row r="347" spans="1:3" x14ac:dyDescent="0.25">
      <c r="A347" s="39">
        <v>44004</v>
      </c>
      <c r="B347">
        <v>5.6840000000000002</v>
      </c>
      <c r="C347">
        <v>4.1676000000000002</v>
      </c>
    </row>
    <row r="348" spans="1:3" x14ac:dyDescent="0.25">
      <c r="A348" s="39">
        <v>44005</v>
      </c>
      <c r="B348">
        <v>5.6239999999999997</v>
      </c>
      <c r="C348">
        <v>4.1157000000000004</v>
      </c>
    </row>
    <row r="349" spans="1:3" x14ac:dyDescent="0.25">
      <c r="A349" s="39">
        <v>44006</v>
      </c>
      <c r="B349">
        <v>5.7228000000000003</v>
      </c>
      <c r="C349">
        <v>4.1875</v>
      </c>
    </row>
    <row r="350" spans="1:3" x14ac:dyDescent="0.25">
      <c r="A350" s="39">
        <v>44007</v>
      </c>
      <c r="B350">
        <v>5.5526</v>
      </c>
      <c r="C350">
        <v>4.0834000000000001</v>
      </c>
    </row>
    <row r="351" spans="1:3" x14ac:dyDescent="0.25">
      <c r="A351" s="39">
        <v>44008</v>
      </c>
      <c r="B351">
        <v>5.6189</v>
      </c>
      <c r="C351">
        <v>4.1136999999999997</v>
      </c>
    </row>
    <row r="352" spans="1:3" x14ac:dyDescent="0.25">
      <c r="A352" s="39">
        <v>44011</v>
      </c>
      <c r="B352">
        <v>5.5392000000000001</v>
      </c>
      <c r="C352">
        <v>4.0410000000000004</v>
      </c>
    </row>
    <row r="353" spans="1:3" x14ac:dyDescent="0.25">
      <c r="A353" s="39">
        <v>44012</v>
      </c>
      <c r="B353">
        <v>5.4668999999999999</v>
      </c>
      <c r="C353">
        <v>4.0137</v>
      </c>
    </row>
    <row r="354" spans="1:3" x14ac:dyDescent="0.25">
      <c r="A354" s="39">
        <v>44013</v>
      </c>
      <c r="B354">
        <v>5.3888999999999996</v>
      </c>
      <c r="C354">
        <v>3.9441000000000002</v>
      </c>
    </row>
    <row r="355" spans="1:3" x14ac:dyDescent="0.25">
      <c r="A355" s="39">
        <v>44014</v>
      </c>
      <c r="B355">
        <v>5.3952</v>
      </c>
      <c r="C355">
        <v>3.9653</v>
      </c>
    </row>
    <row r="356" spans="1:3" x14ac:dyDescent="0.25">
      <c r="A356" s="39">
        <v>44015</v>
      </c>
      <c r="B356">
        <v>5.3391999999999999</v>
      </c>
      <c r="C356">
        <v>3.9534000000000002</v>
      </c>
    </row>
    <row r="357" spans="1:3" x14ac:dyDescent="0.25">
      <c r="A357" s="39">
        <v>44018</v>
      </c>
      <c r="B357">
        <v>5.3228999999999997</v>
      </c>
      <c r="C357">
        <v>3.9733000000000001</v>
      </c>
    </row>
    <row r="358" spans="1:3" x14ac:dyDescent="0.25">
      <c r="A358" s="39">
        <v>44019</v>
      </c>
      <c r="B358">
        <v>5.4077999999999999</v>
      </c>
      <c r="C358">
        <v>4.0370999999999997</v>
      </c>
    </row>
    <row r="359" spans="1:3" x14ac:dyDescent="0.25">
      <c r="A359" s="39">
        <v>44020</v>
      </c>
      <c r="B359">
        <v>5.4724000000000004</v>
      </c>
      <c r="C359">
        <v>4.1643999999999997</v>
      </c>
    </row>
    <row r="360" spans="1:3" x14ac:dyDescent="0.25">
      <c r="A360" s="39">
        <v>44021</v>
      </c>
      <c r="B360">
        <v>5.4253999999999998</v>
      </c>
      <c r="C360">
        <v>4.1706000000000003</v>
      </c>
    </row>
    <row r="361" spans="1:3" x14ac:dyDescent="0.25">
      <c r="A361" s="39">
        <v>44022</v>
      </c>
      <c r="B361">
        <v>5.3430999999999997</v>
      </c>
      <c r="C361">
        <v>4.0608000000000004</v>
      </c>
    </row>
    <row r="362" spans="1:3" x14ac:dyDescent="0.25">
      <c r="A362" s="39">
        <v>44025</v>
      </c>
      <c r="B362">
        <v>5.4298999999999999</v>
      </c>
      <c r="C362">
        <v>4.12</v>
      </c>
    </row>
    <row r="363" spans="1:3" x14ac:dyDescent="0.25">
      <c r="A363" s="39">
        <v>44026</v>
      </c>
      <c r="B363">
        <v>5.3695000000000004</v>
      </c>
      <c r="C363">
        <v>4.0852000000000004</v>
      </c>
    </row>
    <row r="364" spans="1:3" x14ac:dyDescent="0.25">
      <c r="A364" s="39">
        <v>44027</v>
      </c>
      <c r="B364">
        <v>5.3666999999999998</v>
      </c>
      <c r="C364">
        <v>4.1086</v>
      </c>
    </row>
    <row r="365" spans="1:3" x14ac:dyDescent="0.25">
      <c r="A365" s="39">
        <v>44028</v>
      </c>
      <c r="B365">
        <v>5.3503999999999996</v>
      </c>
      <c r="C365">
        <v>4.0644</v>
      </c>
    </row>
    <row r="366" spans="1:3" x14ac:dyDescent="0.25">
      <c r="A366" s="39">
        <v>44029</v>
      </c>
      <c r="B366">
        <v>5.2851999999999997</v>
      </c>
      <c r="C366">
        <v>4.0052000000000003</v>
      </c>
    </row>
    <row r="367" spans="1:3" x14ac:dyDescent="0.25">
      <c r="A367" s="39">
        <v>44032</v>
      </c>
      <c r="B367">
        <v>5.3110999999999997</v>
      </c>
      <c r="C367">
        <v>3.9984000000000002</v>
      </c>
    </row>
    <row r="368" spans="1:3" x14ac:dyDescent="0.25">
      <c r="A368" s="39">
        <v>44033</v>
      </c>
      <c r="B368">
        <v>5.3133999999999997</v>
      </c>
      <c r="C368">
        <v>4.0228000000000002</v>
      </c>
    </row>
    <row r="369" spans="1:3" x14ac:dyDescent="0.25">
      <c r="A369" s="39">
        <v>44034</v>
      </c>
      <c r="B369">
        <v>5.4032999999999998</v>
      </c>
      <c r="C369">
        <v>4.0744999999999996</v>
      </c>
    </row>
    <row r="370" spans="1:3" x14ac:dyDescent="0.25">
      <c r="A370" s="39">
        <v>44035</v>
      </c>
      <c r="B370">
        <v>5.4364999999999997</v>
      </c>
      <c r="C370">
        <v>4.0525000000000002</v>
      </c>
    </row>
    <row r="371" spans="1:3" x14ac:dyDescent="0.25">
      <c r="A371" s="39">
        <v>44036</v>
      </c>
      <c r="B371">
        <v>5.2661999999999995</v>
      </c>
      <c r="C371">
        <v>3.827</v>
      </c>
    </row>
    <row r="372" spans="1:3" x14ac:dyDescent="0.25">
      <c r="A372" s="39">
        <v>44039</v>
      </c>
      <c r="B372">
        <v>5.2008999999999999</v>
      </c>
      <c r="C372">
        <v>3.7800000000000002</v>
      </c>
    </row>
    <row r="373" spans="1:3" x14ac:dyDescent="0.25">
      <c r="A373" s="39">
        <v>44040</v>
      </c>
      <c r="B373">
        <v>5.2064000000000004</v>
      </c>
      <c r="C373">
        <v>3.8106999999999998</v>
      </c>
    </row>
    <row r="374" spans="1:3" x14ac:dyDescent="0.25">
      <c r="A374" s="39">
        <v>44041</v>
      </c>
      <c r="B374">
        <v>5.2493999999999996</v>
      </c>
      <c r="C374">
        <v>3.8277999999999999</v>
      </c>
    </row>
    <row r="375" spans="1:3" x14ac:dyDescent="0.25">
      <c r="A375" s="39">
        <v>44042</v>
      </c>
      <c r="B375">
        <v>5.0387000000000004</v>
      </c>
      <c r="C375">
        <v>3.6640999999999999</v>
      </c>
    </row>
    <row r="376" spans="1:3" x14ac:dyDescent="0.25">
      <c r="A376" s="39">
        <v>44043</v>
      </c>
      <c r="B376">
        <v>5.0513000000000003</v>
      </c>
      <c r="C376">
        <v>3.7107999999999999</v>
      </c>
    </row>
    <row r="377" spans="1:3" x14ac:dyDescent="0.25">
      <c r="A377" s="39">
        <v>44046</v>
      </c>
      <c r="B377">
        <v>5.0031999999999996</v>
      </c>
      <c r="C377">
        <v>3.6673</v>
      </c>
    </row>
    <row r="378" spans="1:3" x14ac:dyDescent="0.25">
      <c r="A378" s="39">
        <v>44047</v>
      </c>
      <c r="B378">
        <v>5.1219000000000001</v>
      </c>
      <c r="C378">
        <v>3.7835000000000001</v>
      </c>
    </row>
    <row r="379" spans="1:3" x14ac:dyDescent="0.25">
      <c r="A379" s="39">
        <v>44048</v>
      </c>
      <c r="B379">
        <v>5.1887999999999996</v>
      </c>
      <c r="C379">
        <v>3.8367</v>
      </c>
    </row>
    <row r="380" spans="1:3" x14ac:dyDescent="0.25">
      <c r="A380" s="39">
        <v>44049</v>
      </c>
      <c r="B380">
        <v>5.0834000000000001</v>
      </c>
      <c r="C380">
        <v>3.6513999999999998</v>
      </c>
    </row>
    <row r="381" spans="1:3" x14ac:dyDescent="0.25">
      <c r="A381" s="39">
        <v>44050</v>
      </c>
      <c r="B381">
        <v>5.2184999999999997</v>
      </c>
      <c r="C381">
        <v>3.7730999999999999</v>
      </c>
    </row>
    <row r="382" spans="1:3" x14ac:dyDescent="0.25">
      <c r="A382" s="39">
        <v>44053</v>
      </c>
      <c r="B382">
        <v>5.3067000000000002</v>
      </c>
      <c r="C382">
        <v>3.8433000000000002</v>
      </c>
    </row>
    <row r="383" spans="1:3" x14ac:dyDescent="0.25">
      <c r="A383" s="39">
        <v>44054</v>
      </c>
      <c r="B383">
        <v>5.3754</v>
      </c>
      <c r="C383">
        <v>3.8391999999999999</v>
      </c>
    </row>
    <row r="384" spans="1:3" x14ac:dyDescent="0.25">
      <c r="A384" s="39">
        <v>44055</v>
      </c>
      <c r="B384">
        <v>5.4457000000000004</v>
      </c>
      <c r="C384">
        <v>3.8919000000000001</v>
      </c>
    </row>
    <row r="385" spans="1:3" x14ac:dyDescent="0.25">
      <c r="A385" s="39">
        <v>44056</v>
      </c>
      <c r="B385">
        <v>5.5853999999999999</v>
      </c>
      <c r="C385">
        <v>3.9805000000000001</v>
      </c>
    </row>
    <row r="386" spans="1:3" x14ac:dyDescent="0.25">
      <c r="A386" s="39">
        <v>44057</v>
      </c>
      <c r="B386">
        <v>5.6181000000000001</v>
      </c>
      <c r="C386">
        <v>4.0285000000000002</v>
      </c>
    </row>
    <row r="387" spans="1:3" x14ac:dyDescent="0.25">
      <c r="A387" s="39">
        <v>44060</v>
      </c>
      <c r="B387">
        <v>5.7157999999999998</v>
      </c>
      <c r="C387">
        <v>4.0571000000000002</v>
      </c>
    </row>
    <row r="388" spans="1:3" x14ac:dyDescent="0.25">
      <c r="A388" s="39">
        <v>44061</v>
      </c>
      <c r="B388">
        <v>5.5090000000000003</v>
      </c>
      <c r="C388">
        <v>3.8881000000000001</v>
      </c>
    </row>
    <row r="389" spans="1:3" x14ac:dyDescent="0.25">
      <c r="A389" s="39">
        <v>44062</v>
      </c>
      <c r="B389">
        <v>5.7499000000000002</v>
      </c>
      <c r="C389">
        <v>4.0609999999999999</v>
      </c>
    </row>
    <row r="390" spans="1:3" x14ac:dyDescent="0.25">
      <c r="A390" s="39">
        <v>44063</v>
      </c>
      <c r="B390">
        <v>5.6260000000000003</v>
      </c>
      <c r="C390">
        <v>4.0110999999999999</v>
      </c>
    </row>
    <row r="391" spans="1:3" x14ac:dyDescent="0.25">
      <c r="A391" s="39">
        <v>44064</v>
      </c>
      <c r="B391">
        <v>5.5914000000000001</v>
      </c>
      <c r="C391">
        <v>3.9702000000000002</v>
      </c>
    </row>
    <row r="392" spans="1:3" x14ac:dyDescent="0.25">
      <c r="A392" s="39">
        <v>44067</v>
      </c>
      <c r="B392">
        <v>5.6154999999999999</v>
      </c>
      <c r="C392">
        <v>3.9584999999999999</v>
      </c>
    </row>
    <row r="393" spans="1:3" x14ac:dyDescent="0.25">
      <c r="A393" s="39">
        <v>44068</v>
      </c>
      <c r="B393">
        <v>5.5940000000000003</v>
      </c>
      <c r="C393">
        <v>3.9675000000000002</v>
      </c>
    </row>
    <row r="394" spans="1:3" x14ac:dyDescent="0.25">
      <c r="A394" s="39">
        <v>44069</v>
      </c>
      <c r="B394">
        <v>5.8052000000000001</v>
      </c>
      <c r="C394">
        <v>4.1353999999999997</v>
      </c>
    </row>
    <row r="395" spans="1:3" x14ac:dyDescent="0.25">
      <c r="A395" s="39">
        <v>44070</v>
      </c>
      <c r="B395">
        <v>5.7609000000000004</v>
      </c>
      <c r="C395">
        <v>4.1138000000000003</v>
      </c>
    </row>
    <row r="396" spans="1:3" x14ac:dyDescent="0.25">
      <c r="A396" s="39">
        <v>44071</v>
      </c>
      <c r="B396">
        <v>5.6387</v>
      </c>
      <c r="C396">
        <v>4.0303000000000004</v>
      </c>
    </row>
    <row r="397" spans="1:3" x14ac:dyDescent="0.25">
      <c r="A397" s="39">
        <v>44074</v>
      </c>
      <c r="B397">
        <v>5.7343999999999999</v>
      </c>
      <c r="C397">
        <v>4.0960999999999999</v>
      </c>
    </row>
    <row r="398" spans="1:3" x14ac:dyDescent="0.25">
      <c r="A398" s="39">
        <v>44075</v>
      </c>
      <c r="B398">
        <v>5.6083999999999996</v>
      </c>
      <c r="C398">
        <v>3.9964</v>
      </c>
    </row>
    <row r="399" spans="1:3" x14ac:dyDescent="0.25">
      <c r="A399" s="39">
        <v>44076</v>
      </c>
      <c r="B399">
        <v>5.6539999999999999</v>
      </c>
      <c r="C399">
        <v>4.0472000000000001</v>
      </c>
    </row>
    <row r="400" spans="1:3" x14ac:dyDescent="0.25">
      <c r="A400" s="39">
        <v>44077</v>
      </c>
      <c r="B400">
        <v>5.5736999999999997</v>
      </c>
      <c r="C400">
        <v>3.9941</v>
      </c>
    </row>
    <row r="401" spans="1:3" x14ac:dyDescent="0.25">
      <c r="A401" s="39">
        <v>44078</v>
      </c>
      <c r="B401">
        <v>5.5332999999999997</v>
      </c>
      <c r="C401">
        <v>3.9441000000000002</v>
      </c>
    </row>
    <row r="402" spans="1:3" x14ac:dyDescent="0.25">
      <c r="A402" s="39">
        <v>44081</v>
      </c>
      <c r="B402">
        <v>5.5332999999999997</v>
      </c>
      <c r="C402">
        <v>3.9441000000000002</v>
      </c>
    </row>
    <row r="403" spans="1:3" x14ac:dyDescent="0.25">
      <c r="A403" s="39">
        <v>44082</v>
      </c>
      <c r="B403">
        <v>5.6573000000000002</v>
      </c>
      <c r="C403">
        <v>4.069</v>
      </c>
    </row>
    <row r="404" spans="1:3" x14ac:dyDescent="0.25">
      <c r="A404" s="39">
        <v>44083</v>
      </c>
      <c r="B404">
        <v>5.6264000000000003</v>
      </c>
      <c r="C404">
        <v>4.0339</v>
      </c>
    </row>
    <row r="405" spans="1:3" x14ac:dyDescent="0.25">
      <c r="A405" s="39">
        <v>44084</v>
      </c>
      <c r="B405">
        <v>5.8007</v>
      </c>
      <c r="C405">
        <v>4.1295999999999999</v>
      </c>
    </row>
    <row r="406" spans="1:3" x14ac:dyDescent="0.25">
      <c r="A406" s="39">
        <v>44085</v>
      </c>
      <c r="B406">
        <v>5.8283000000000005</v>
      </c>
      <c r="C406">
        <v>4.1816000000000004</v>
      </c>
    </row>
    <row r="407" spans="1:3" x14ac:dyDescent="0.25">
      <c r="A407" s="39">
        <v>44088</v>
      </c>
      <c r="B407">
        <v>5.7895000000000003</v>
      </c>
      <c r="C407">
        <v>4.1424000000000003</v>
      </c>
    </row>
    <row r="408" spans="1:3" x14ac:dyDescent="0.25">
      <c r="A408" s="39">
        <v>44089</v>
      </c>
      <c r="B408">
        <v>5.8649000000000004</v>
      </c>
      <c r="C408">
        <v>4.2096999999999998</v>
      </c>
    </row>
    <row r="409" spans="1:3" x14ac:dyDescent="0.25">
      <c r="A409" s="39">
        <v>44090</v>
      </c>
      <c r="B409">
        <v>5.9371</v>
      </c>
      <c r="C409">
        <v>4.2995999999999999</v>
      </c>
    </row>
    <row r="410" spans="1:3" x14ac:dyDescent="0.25">
      <c r="A410" s="39">
        <v>44091</v>
      </c>
      <c r="B410">
        <v>5.8452999999999999</v>
      </c>
      <c r="C410">
        <v>4.1875999999999998</v>
      </c>
    </row>
    <row r="411" spans="1:3" x14ac:dyDescent="0.25">
      <c r="A411" s="39">
        <v>44092</v>
      </c>
      <c r="B411">
        <v>6.1779000000000002</v>
      </c>
      <c r="C411">
        <v>4.4744999999999999</v>
      </c>
    </row>
    <row r="412" spans="1:3" x14ac:dyDescent="0.25">
      <c r="A412" s="39">
        <v>44095</v>
      </c>
      <c r="B412">
        <v>6.1295999999999999</v>
      </c>
      <c r="C412">
        <v>4.4542999999999999</v>
      </c>
    </row>
    <row r="413" spans="1:3" x14ac:dyDescent="0.25">
      <c r="A413" s="39">
        <v>44096</v>
      </c>
      <c r="B413">
        <v>6.0533999999999999</v>
      </c>
      <c r="C413">
        <v>4.3906000000000001</v>
      </c>
    </row>
    <row r="414" spans="1:3" x14ac:dyDescent="0.25">
      <c r="A414" s="39">
        <v>44097</v>
      </c>
      <c r="B414">
        <v>6.2379999999999995</v>
      </c>
      <c r="C414">
        <v>4.5248999999999997</v>
      </c>
    </row>
    <row r="415" spans="1:3" x14ac:dyDescent="0.25">
      <c r="A415" s="39">
        <v>44098</v>
      </c>
      <c r="B415">
        <v>5.9507000000000003</v>
      </c>
      <c r="C415">
        <v>4.2571000000000003</v>
      </c>
    </row>
    <row r="416" spans="1:3" x14ac:dyDescent="0.25">
      <c r="A416" s="39">
        <v>44099</v>
      </c>
      <c r="B416">
        <v>5.9874999999999998</v>
      </c>
      <c r="C416">
        <v>4.2606000000000002</v>
      </c>
    </row>
    <row r="417" spans="1:3" x14ac:dyDescent="0.25">
      <c r="A417" s="39">
        <v>44102</v>
      </c>
      <c r="B417">
        <v>6.4264999999999999</v>
      </c>
      <c r="C417">
        <v>4.6187000000000005</v>
      </c>
    </row>
    <row r="418" spans="1:3" x14ac:dyDescent="0.25">
      <c r="A418" s="39">
        <v>44103</v>
      </c>
      <c r="B418">
        <v>6.3396999999999997</v>
      </c>
      <c r="C418">
        <v>4.6303000000000001</v>
      </c>
    </row>
    <row r="419" spans="1:3" x14ac:dyDescent="0.25">
      <c r="A419" s="39">
        <v>44104</v>
      </c>
      <c r="B419">
        <v>6.21</v>
      </c>
      <c r="C419">
        <v>4.4908000000000001</v>
      </c>
    </row>
    <row r="420" spans="1:3" x14ac:dyDescent="0.25">
      <c r="A420" s="39">
        <v>44105</v>
      </c>
      <c r="B420">
        <v>6.2295999999999996</v>
      </c>
      <c r="C420">
        <v>4.6336000000000004</v>
      </c>
    </row>
    <row r="421" spans="1:3" x14ac:dyDescent="0.25">
      <c r="A421" s="39">
        <v>44106</v>
      </c>
      <c r="B421">
        <v>6.5686</v>
      </c>
      <c r="C421">
        <v>5.0088999999999997</v>
      </c>
    </row>
    <row r="422" spans="1:3" x14ac:dyDescent="0.25">
      <c r="A422" s="39">
        <v>44109</v>
      </c>
      <c r="B422">
        <v>6.3308999999999997</v>
      </c>
      <c r="C422">
        <v>4.7412000000000001</v>
      </c>
    </row>
    <row r="423" spans="1:3" x14ac:dyDescent="0.25">
      <c r="A423" s="39">
        <v>44110</v>
      </c>
      <c r="B423">
        <v>6.4874999999999998</v>
      </c>
      <c r="C423">
        <v>4.8695000000000004</v>
      </c>
    </row>
    <row r="424" spans="1:3" x14ac:dyDescent="0.25">
      <c r="A424" s="39">
        <v>44111</v>
      </c>
      <c r="B424">
        <v>6.4954999999999998</v>
      </c>
      <c r="C424">
        <v>4.7998000000000003</v>
      </c>
    </row>
    <row r="425" spans="1:3" x14ac:dyDescent="0.25">
      <c r="A425" s="39">
        <v>44112</v>
      </c>
      <c r="B425">
        <v>6.4543999999999997</v>
      </c>
      <c r="C425">
        <v>4.75</v>
      </c>
    </row>
    <row r="426" spans="1:3" x14ac:dyDescent="0.25">
      <c r="A426" s="39">
        <v>44113</v>
      </c>
      <c r="B426">
        <v>6.4161999999999999</v>
      </c>
      <c r="C426">
        <v>4.7511000000000001</v>
      </c>
    </row>
    <row r="427" spans="1:3" x14ac:dyDescent="0.25">
      <c r="A427" s="39">
        <v>44116</v>
      </c>
      <c r="B427">
        <v>6.4161999999999999</v>
      </c>
      <c r="C427">
        <v>4.7511000000000001</v>
      </c>
    </row>
    <row r="428" spans="1:3" x14ac:dyDescent="0.25">
      <c r="A428" s="39">
        <v>44117</v>
      </c>
      <c r="B428">
        <v>6.2686000000000002</v>
      </c>
      <c r="C428">
        <v>4.6489000000000003</v>
      </c>
    </row>
    <row r="429" spans="1:3" x14ac:dyDescent="0.25">
      <c r="A429" s="39">
        <v>44118</v>
      </c>
      <c r="B429">
        <v>6.2794999999999996</v>
      </c>
      <c r="C429">
        <v>4.6414</v>
      </c>
    </row>
    <row r="430" spans="1:3" x14ac:dyDescent="0.25">
      <c r="A430" s="39">
        <v>44119</v>
      </c>
      <c r="B430">
        <v>6.39</v>
      </c>
      <c r="C430">
        <v>4.7473000000000001</v>
      </c>
    </row>
    <row r="431" spans="1:3" x14ac:dyDescent="0.25">
      <c r="A431" s="39">
        <v>44120</v>
      </c>
      <c r="B431">
        <v>6.4536999999999995</v>
      </c>
      <c r="C431">
        <v>4.8788</v>
      </c>
    </row>
    <row r="432" spans="1:3" x14ac:dyDescent="0.25">
      <c r="A432" s="39">
        <v>44123</v>
      </c>
      <c r="B432">
        <v>6.3217999999999996</v>
      </c>
      <c r="C432">
        <v>4.7409999999999997</v>
      </c>
    </row>
    <row r="433" spans="1:3" x14ac:dyDescent="0.25">
      <c r="A433" s="39">
        <v>44124</v>
      </c>
      <c r="B433">
        <v>6.1939000000000002</v>
      </c>
      <c r="C433">
        <v>4.6375000000000002</v>
      </c>
    </row>
    <row r="434" spans="1:3" x14ac:dyDescent="0.25">
      <c r="A434" s="39">
        <v>44125</v>
      </c>
      <c r="B434">
        <v>6.1797000000000004</v>
      </c>
      <c r="C434">
        <v>4.6752000000000002</v>
      </c>
    </row>
    <row r="435" spans="1:3" x14ac:dyDescent="0.25">
      <c r="A435" s="39">
        <v>44126</v>
      </c>
      <c r="B435">
        <v>6.2603</v>
      </c>
      <c r="C435">
        <v>4.7233999999999998</v>
      </c>
    </row>
    <row r="436" spans="1:3" x14ac:dyDescent="0.25">
      <c r="A436" s="39">
        <v>44127</v>
      </c>
      <c r="B436">
        <v>6.4279999999999999</v>
      </c>
      <c r="C436">
        <v>4.9481999999999999</v>
      </c>
    </row>
    <row r="437" spans="1:3" x14ac:dyDescent="0.25">
      <c r="A437" s="39">
        <v>44130</v>
      </c>
      <c r="B437">
        <v>6.4233000000000002</v>
      </c>
      <c r="C437">
        <v>4.9059999999999997</v>
      </c>
    </row>
    <row r="438" spans="1:3" x14ac:dyDescent="0.25">
      <c r="A438" s="39">
        <v>44131</v>
      </c>
      <c r="B438">
        <v>6.5354999999999999</v>
      </c>
      <c r="C438">
        <v>5.0487000000000002</v>
      </c>
    </row>
    <row r="439" spans="1:3" x14ac:dyDescent="0.25">
      <c r="A439" s="39">
        <v>44132</v>
      </c>
      <c r="B439">
        <v>6.4737</v>
      </c>
      <c r="C439">
        <v>5.0641999999999996</v>
      </c>
    </row>
    <row r="440" spans="1:3" x14ac:dyDescent="0.25">
      <c r="A440" s="39">
        <v>44133</v>
      </c>
      <c r="B440">
        <v>6.5438999999999998</v>
      </c>
      <c r="C440">
        <v>5.1231999999999998</v>
      </c>
    </row>
    <row r="441" spans="1:3" x14ac:dyDescent="0.25">
      <c r="A441" s="39">
        <v>44134</v>
      </c>
      <c r="B441">
        <v>6.4847999999999999</v>
      </c>
      <c r="C441">
        <v>5.1006999999999998</v>
      </c>
    </row>
    <row r="442" spans="1:3" x14ac:dyDescent="0.25">
      <c r="A442" s="39">
        <v>44137</v>
      </c>
      <c r="B442">
        <v>6.4847999999999999</v>
      </c>
      <c r="C442">
        <v>5.1006999999999998</v>
      </c>
    </row>
    <row r="443" spans="1:3" x14ac:dyDescent="0.25">
      <c r="A443" s="39">
        <v>44138</v>
      </c>
      <c r="B443">
        <v>6.6619000000000002</v>
      </c>
      <c r="C443">
        <v>5.2567000000000004</v>
      </c>
    </row>
    <row r="444" spans="1:3" x14ac:dyDescent="0.25">
      <c r="A444" s="39">
        <v>44139</v>
      </c>
      <c r="B444">
        <v>6.4943</v>
      </c>
      <c r="C444">
        <v>5.1440000000000001</v>
      </c>
    </row>
    <row r="445" spans="1:3" x14ac:dyDescent="0.25">
      <c r="A445" s="39">
        <v>44140</v>
      </c>
      <c r="B445">
        <v>6.4156000000000004</v>
      </c>
      <c r="C445">
        <v>5.1177000000000001</v>
      </c>
    </row>
    <row r="446" spans="1:3" x14ac:dyDescent="0.25">
      <c r="A446" s="39">
        <v>44141</v>
      </c>
      <c r="B446">
        <v>6.2535999999999996</v>
      </c>
      <c r="C446">
        <v>4.9524999999999997</v>
      </c>
    </row>
    <row r="447" spans="1:3" x14ac:dyDescent="0.25">
      <c r="A447" s="39">
        <v>44144</v>
      </c>
      <c r="B447">
        <v>6.1946000000000003</v>
      </c>
      <c r="C447">
        <v>4.8791000000000002</v>
      </c>
    </row>
    <row r="448" spans="1:3" x14ac:dyDescent="0.25">
      <c r="A448" s="39">
        <v>44145</v>
      </c>
      <c r="B448">
        <v>6.3456000000000001</v>
      </c>
      <c r="C448">
        <v>4.9472000000000005</v>
      </c>
    </row>
    <row r="449" spans="1:3" x14ac:dyDescent="0.25">
      <c r="A449" s="39">
        <v>44146</v>
      </c>
      <c r="B449">
        <v>6.4431000000000003</v>
      </c>
      <c r="C449">
        <v>5.0273000000000003</v>
      </c>
    </row>
    <row r="450" spans="1:3" x14ac:dyDescent="0.25">
      <c r="A450" s="39">
        <v>44147</v>
      </c>
      <c r="B450">
        <v>6.5331000000000001</v>
      </c>
      <c r="C450">
        <v>5.0594000000000001</v>
      </c>
    </row>
    <row r="451" spans="1:3" x14ac:dyDescent="0.25">
      <c r="A451" s="39">
        <v>44148</v>
      </c>
      <c r="B451">
        <v>6.4741999999999997</v>
      </c>
      <c r="C451">
        <v>5.0045999999999999</v>
      </c>
    </row>
    <row r="452" spans="1:3" x14ac:dyDescent="0.25">
      <c r="A452" s="39">
        <v>44151</v>
      </c>
      <c r="B452">
        <v>6.5092999999999996</v>
      </c>
      <c r="C452">
        <v>4.9861000000000004</v>
      </c>
    </row>
    <row r="453" spans="1:3" x14ac:dyDescent="0.25">
      <c r="A453" s="39">
        <v>44152</v>
      </c>
      <c r="B453">
        <v>6.4474</v>
      </c>
      <c r="C453">
        <v>4.9459</v>
      </c>
    </row>
    <row r="454" spans="1:3" x14ac:dyDescent="0.25">
      <c r="A454" s="39">
        <v>44153</v>
      </c>
      <c r="B454">
        <v>6.5922999999999998</v>
      </c>
      <c r="C454">
        <v>5.0582000000000003</v>
      </c>
    </row>
    <row r="455" spans="1:3" x14ac:dyDescent="0.25">
      <c r="A455" s="39">
        <v>44154</v>
      </c>
      <c r="B455">
        <v>6.6079999999999997</v>
      </c>
      <c r="C455">
        <v>5.0938999999999997</v>
      </c>
    </row>
    <row r="456" spans="1:3" x14ac:dyDescent="0.25">
      <c r="A456" s="39">
        <v>44155</v>
      </c>
      <c r="B456">
        <v>6.73</v>
      </c>
      <c r="C456">
        <v>5.2117000000000004</v>
      </c>
    </row>
    <row r="457" spans="1:3" x14ac:dyDescent="0.25">
      <c r="A457" s="39">
        <v>44158</v>
      </c>
      <c r="B457">
        <v>6.8079999999999998</v>
      </c>
      <c r="C457">
        <v>5.3018999999999998</v>
      </c>
    </row>
    <row r="458" spans="1:3" x14ac:dyDescent="0.25">
      <c r="A458" s="39">
        <v>44159</v>
      </c>
      <c r="B458">
        <v>6.7888999999999999</v>
      </c>
      <c r="C458">
        <v>5.3032000000000004</v>
      </c>
    </row>
    <row r="459" spans="1:3" x14ac:dyDescent="0.25">
      <c r="A459" s="39">
        <v>44160</v>
      </c>
      <c r="B459">
        <v>6.7434000000000003</v>
      </c>
      <c r="C459">
        <v>5.2256</v>
      </c>
    </row>
    <row r="460" spans="1:3" x14ac:dyDescent="0.25">
      <c r="A460" s="39">
        <v>44161</v>
      </c>
      <c r="B460">
        <v>6.6159999999999997</v>
      </c>
      <c r="C460">
        <v>5.1233000000000004</v>
      </c>
    </row>
    <row r="461" spans="1:3" x14ac:dyDescent="0.25">
      <c r="A461" s="39">
        <v>44162</v>
      </c>
      <c r="B461">
        <v>6.4930000000000003</v>
      </c>
      <c r="C461">
        <v>5.0715000000000003</v>
      </c>
    </row>
    <row r="462" spans="1:3" x14ac:dyDescent="0.25">
      <c r="A462" s="39">
        <v>44165</v>
      </c>
      <c r="B462">
        <v>6.5815000000000001</v>
      </c>
      <c r="C462">
        <v>5.1361999999999997</v>
      </c>
    </row>
    <row r="463" spans="1:3" x14ac:dyDescent="0.25">
      <c r="A463" s="39">
        <v>44166</v>
      </c>
      <c r="B463">
        <v>6.3123000000000005</v>
      </c>
      <c r="C463">
        <v>4.8795999999999999</v>
      </c>
    </row>
    <row r="464" spans="1:3" x14ac:dyDescent="0.25">
      <c r="A464" s="39">
        <v>44167</v>
      </c>
      <c r="B464">
        <v>6.1795</v>
      </c>
      <c r="C464">
        <v>4.7458</v>
      </c>
    </row>
    <row r="465" spans="1:3" x14ac:dyDescent="0.25">
      <c r="A465" s="39">
        <v>44168</v>
      </c>
      <c r="B465">
        <v>6.0053000000000001</v>
      </c>
      <c r="C465">
        <v>4.6513999999999998</v>
      </c>
    </row>
    <row r="466" spans="1:3" x14ac:dyDescent="0.25">
      <c r="A466" s="39">
        <v>44169</v>
      </c>
      <c r="B466">
        <v>5.9428999999999998</v>
      </c>
      <c r="C466">
        <v>4.5968</v>
      </c>
    </row>
    <row r="467" spans="1:3" x14ac:dyDescent="0.25">
      <c r="A467" s="39">
        <v>44172</v>
      </c>
      <c r="B467">
        <v>5.9421999999999997</v>
      </c>
      <c r="C467">
        <v>4.5780000000000003</v>
      </c>
    </row>
    <row r="468" spans="1:3" x14ac:dyDescent="0.25">
      <c r="A468" s="39">
        <v>44173</v>
      </c>
      <c r="B468">
        <v>5.8461999999999996</v>
      </c>
      <c r="C468">
        <v>4.5205000000000002</v>
      </c>
    </row>
    <row r="469" spans="1:3" x14ac:dyDescent="0.25">
      <c r="A469" s="39">
        <v>44174</v>
      </c>
      <c r="B469">
        <v>5.8734000000000002</v>
      </c>
      <c r="C469">
        <v>4.4920999999999998</v>
      </c>
    </row>
    <row r="470" spans="1:3" x14ac:dyDescent="0.25">
      <c r="A470" s="39">
        <v>44175</v>
      </c>
      <c r="B470">
        <v>5.8202999999999996</v>
      </c>
      <c r="C470">
        <v>4.5633999999999997</v>
      </c>
    </row>
    <row r="471" spans="1:3" x14ac:dyDescent="0.25">
      <c r="A471" s="39">
        <v>44176</v>
      </c>
      <c r="B471">
        <v>5.7363</v>
      </c>
      <c r="C471">
        <v>4.4428000000000001</v>
      </c>
    </row>
    <row r="472" spans="1:3" x14ac:dyDescent="0.25">
      <c r="A472" s="39">
        <v>44179</v>
      </c>
      <c r="B472">
        <v>5.7934000000000001</v>
      </c>
      <c r="C472">
        <v>4.4913999999999996</v>
      </c>
    </row>
    <row r="473" spans="1:3" x14ac:dyDescent="0.25">
      <c r="A473" s="39">
        <v>44180</v>
      </c>
      <c r="B473">
        <v>5.6577999999999999</v>
      </c>
      <c r="C473">
        <v>4.3841999999999999</v>
      </c>
    </row>
    <row r="474" spans="1:3" x14ac:dyDescent="0.25">
      <c r="A474" s="39">
        <v>44181</v>
      </c>
      <c r="B474">
        <v>5.7648000000000001</v>
      </c>
      <c r="C474">
        <v>4.4626999999999999</v>
      </c>
    </row>
    <row r="475" spans="1:3" x14ac:dyDescent="0.25">
      <c r="A475" s="39">
        <v>44182</v>
      </c>
      <c r="B475">
        <v>5.76</v>
      </c>
      <c r="C475">
        <v>4.5001999999999995</v>
      </c>
    </row>
    <row r="476" spans="1:3" x14ac:dyDescent="0.25">
      <c r="A476" s="39">
        <v>44183</v>
      </c>
      <c r="B476">
        <v>5.7508999999999997</v>
      </c>
      <c r="C476">
        <v>4.5186999999999999</v>
      </c>
    </row>
    <row r="477" spans="1:3" x14ac:dyDescent="0.25">
      <c r="A477" s="39">
        <v>44186</v>
      </c>
      <c r="B477">
        <v>5.7674000000000003</v>
      </c>
      <c r="C477">
        <v>4.5198</v>
      </c>
    </row>
    <row r="478" spans="1:3" x14ac:dyDescent="0.25">
      <c r="A478" s="39">
        <v>44187</v>
      </c>
      <c r="B478">
        <v>5.6787999999999998</v>
      </c>
      <c r="C478">
        <v>4.3977000000000004</v>
      </c>
    </row>
    <row r="479" spans="1:3" x14ac:dyDescent="0.25">
      <c r="A479" s="39">
        <v>44188</v>
      </c>
      <c r="B479">
        <v>5.6215999999999999</v>
      </c>
      <c r="C479">
        <v>4.37</v>
      </c>
    </row>
    <row r="480" spans="1:3" x14ac:dyDescent="0.25">
      <c r="A480" s="39">
        <v>44189</v>
      </c>
      <c r="B480">
        <v>5.6048</v>
      </c>
      <c r="C480">
        <v>4.3353999999999999</v>
      </c>
    </row>
    <row r="481" spans="1:3" x14ac:dyDescent="0.25">
      <c r="A481" s="39">
        <v>44190</v>
      </c>
      <c r="B481">
        <v>5.6048</v>
      </c>
      <c r="C481">
        <v>4.3353999999999999</v>
      </c>
    </row>
    <row r="482" spans="1:3" x14ac:dyDescent="0.25">
      <c r="A482" s="39">
        <v>44193</v>
      </c>
      <c r="B482">
        <v>5.5857000000000001</v>
      </c>
      <c r="C482">
        <v>4.3822999999999999</v>
      </c>
    </row>
    <row r="483" spans="1:3" x14ac:dyDescent="0.25">
      <c r="A483" s="39">
        <v>44194</v>
      </c>
      <c r="B483">
        <v>5.4569000000000001</v>
      </c>
      <c r="C483">
        <v>4.3324999999999996</v>
      </c>
    </row>
    <row r="484" spans="1:3" x14ac:dyDescent="0.25">
      <c r="A484" s="39">
        <v>44195</v>
      </c>
      <c r="B484">
        <v>5.4508000000000001</v>
      </c>
      <c r="C484">
        <v>4.2831999999999999</v>
      </c>
    </row>
    <row r="485" spans="1:3" x14ac:dyDescent="0.25">
      <c r="A485" s="39">
        <v>44196</v>
      </c>
      <c r="B485">
        <v>5.4508000000000001</v>
      </c>
      <c r="C485">
        <v>4.2831999999999999</v>
      </c>
    </row>
    <row r="486" spans="1:3" x14ac:dyDescent="0.25">
      <c r="A486" s="39">
        <v>44197</v>
      </c>
      <c r="B486">
        <v>5.4508000000000001</v>
      </c>
      <c r="C486">
        <v>4.2831999999999999</v>
      </c>
    </row>
    <row r="487" spans="1:3" x14ac:dyDescent="0.25">
      <c r="A487" s="39">
        <v>44200</v>
      </c>
      <c r="B487">
        <v>5.4450000000000003</v>
      </c>
      <c r="C487">
        <v>4.2759</v>
      </c>
    </row>
    <row r="488" spans="1:3" x14ac:dyDescent="0.25">
      <c r="A488" s="39">
        <v>44201</v>
      </c>
      <c r="B488">
        <v>5.5884999999999998</v>
      </c>
      <c r="C488">
        <v>4.4169</v>
      </c>
    </row>
    <row r="489" spans="1:3" x14ac:dyDescent="0.25">
      <c r="A489" s="39">
        <v>44202</v>
      </c>
      <c r="B489">
        <v>5.7628000000000004</v>
      </c>
      <c r="C489">
        <v>4.5590000000000002</v>
      </c>
    </row>
    <row r="490" spans="1:3" x14ac:dyDescent="0.25">
      <c r="A490" s="39">
        <v>44203</v>
      </c>
      <c r="B490">
        <v>5.9478</v>
      </c>
      <c r="C490">
        <v>4.7149000000000001</v>
      </c>
    </row>
    <row r="491" spans="1:3" x14ac:dyDescent="0.25">
      <c r="A491" s="39">
        <v>44204</v>
      </c>
      <c r="B491">
        <v>6.0016999999999996</v>
      </c>
      <c r="C491">
        <v>4.7857000000000003</v>
      </c>
    </row>
    <row r="492" spans="1:3" x14ac:dyDescent="0.25">
      <c r="A492" s="39">
        <v>44207</v>
      </c>
      <c r="B492">
        <v>6.2199</v>
      </c>
      <c r="C492">
        <v>4.9739000000000004</v>
      </c>
    </row>
    <row r="493" spans="1:3" x14ac:dyDescent="0.25">
      <c r="A493" s="39">
        <v>44208</v>
      </c>
      <c r="B493">
        <v>6.1379000000000001</v>
      </c>
      <c r="C493">
        <v>4.9199000000000002</v>
      </c>
    </row>
    <row r="494" spans="1:3" x14ac:dyDescent="0.25">
      <c r="A494" s="39">
        <v>44209</v>
      </c>
      <c r="B494">
        <v>6.3278999999999996</v>
      </c>
      <c r="C494">
        <v>5.1428000000000003</v>
      </c>
    </row>
    <row r="495" spans="1:3" x14ac:dyDescent="0.25">
      <c r="A495" s="39">
        <v>44210</v>
      </c>
      <c r="B495">
        <v>6.21</v>
      </c>
      <c r="C495">
        <v>5.0683999999999996</v>
      </c>
    </row>
    <row r="496" spans="1:3" x14ac:dyDescent="0.25">
      <c r="A496" s="39">
        <v>44211</v>
      </c>
      <c r="B496">
        <v>6.343</v>
      </c>
      <c r="C496">
        <v>5.1604000000000001</v>
      </c>
    </row>
    <row r="497" spans="1:3" x14ac:dyDescent="0.25">
      <c r="A497" s="39">
        <v>44214</v>
      </c>
      <c r="B497">
        <v>6.2259000000000002</v>
      </c>
      <c r="C497">
        <v>5.0929000000000002</v>
      </c>
    </row>
    <row r="498" spans="1:3" x14ac:dyDescent="0.25">
      <c r="A498" s="39">
        <v>44215</v>
      </c>
      <c r="B498">
        <v>6.2807000000000004</v>
      </c>
      <c r="C498">
        <v>5.1199000000000003</v>
      </c>
    </row>
    <row r="499" spans="1:3" x14ac:dyDescent="0.25">
      <c r="A499" s="39">
        <v>44216</v>
      </c>
      <c r="B499">
        <v>6.2187999999999999</v>
      </c>
      <c r="C499">
        <v>5.03</v>
      </c>
    </row>
    <row r="500" spans="1:3" x14ac:dyDescent="0.25">
      <c r="A500" s="39">
        <v>44217</v>
      </c>
      <c r="B500">
        <v>6.4195000000000002</v>
      </c>
      <c r="C500">
        <v>5.2263999999999999</v>
      </c>
    </row>
    <row r="501" spans="1:3" x14ac:dyDescent="0.25">
      <c r="A501" s="39">
        <v>44218</v>
      </c>
      <c r="B501">
        <v>6.5617999999999999</v>
      </c>
      <c r="C501">
        <v>5.2556000000000003</v>
      </c>
    </row>
    <row r="502" spans="1:3" x14ac:dyDescent="0.25">
      <c r="A502" s="39">
        <v>44221</v>
      </c>
      <c r="B502">
        <v>6.5617999999999999</v>
      </c>
      <c r="C502">
        <v>5.2556000000000003</v>
      </c>
    </row>
    <row r="503" spans="1:3" x14ac:dyDescent="0.25">
      <c r="A503" s="39">
        <v>44222</v>
      </c>
      <c r="B503">
        <v>6.3818999999999999</v>
      </c>
      <c r="C503">
        <v>5.1501000000000001</v>
      </c>
    </row>
    <row r="504" spans="1:3" x14ac:dyDescent="0.25">
      <c r="A504" s="39">
        <v>44223</v>
      </c>
      <c r="B504">
        <v>6.3426</v>
      </c>
      <c r="C504">
        <v>5.1281999999999996</v>
      </c>
    </row>
    <row r="505" spans="1:3" x14ac:dyDescent="0.25">
      <c r="A505" s="39">
        <v>44224</v>
      </c>
      <c r="B505">
        <v>6.2266000000000004</v>
      </c>
      <c r="C505">
        <v>4.9847999999999999</v>
      </c>
    </row>
    <row r="506" spans="1:3" x14ac:dyDescent="0.25">
      <c r="A506" s="39">
        <v>44225</v>
      </c>
      <c r="B506">
        <v>6.1433</v>
      </c>
      <c r="C506">
        <v>4.9179000000000004</v>
      </c>
    </row>
    <row r="507" spans="1:3" x14ac:dyDescent="0.25">
      <c r="A507" s="39">
        <v>44228</v>
      </c>
      <c r="B507">
        <v>6.1</v>
      </c>
      <c r="C507">
        <v>4.9516999999999998</v>
      </c>
    </row>
    <row r="508" spans="1:3" x14ac:dyDescent="0.25">
      <c r="A508" s="39">
        <v>44229</v>
      </c>
      <c r="B508">
        <v>6.0525000000000002</v>
      </c>
      <c r="C508">
        <v>4.9116999999999997</v>
      </c>
    </row>
    <row r="509" spans="1:3" x14ac:dyDescent="0.25">
      <c r="A509" s="39">
        <v>44230</v>
      </c>
      <c r="B509">
        <v>6.0350000000000001</v>
      </c>
      <c r="C509">
        <v>4.8849</v>
      </c>
    </row>
    <row r="510" spans="1:3" x14ac:dyDescent="0.25">
      <c r="A510" s="39">
        <v>44231</v>
      </c>
      <c r="B510">
        <v>6.1824000000000003</v>
      </c>
      <c r="C510">
        <v>4.9817</v>
      </c>
    </row>
    <row r="511" spans="1:3" x14ac:dyDescent="0.25">
      <c r="A511" s="39">
        <v>44232</v>
      </c>
      <c r="B511">
        <v>6.2087000000000003</v>
      </c>
      <c r="C511">
        <v>5.0609000000000002</v>
      </c>
    </row>
    <row r="512" spans="1:3" x14ac:dyDescent="0.25">
      <c r="A512" s="39">
        <v>44235</v>
      </c>
      <c r="B512">
        <v>6.2774000000000001</v>
      </c>
      <c r="C512">
        <v>5.0694999999999997</v>
      </c>
    </row>
    <row r="513" spans="1:3" x14ac:dyDescent="0.25">
      <c r="A513" s="39">
        <v>44236</v>
      </c>
      <c r="B513">
        <v>6.3864000000000001</v>
      </c>
      <c r="C513">
        <v>5.109</v>
      </c>
    </row>
    <row r="514" spans="1:3" x14ac:dyDescent="0.25">
      <c r="A514" s="39">
        <v>44237</v>
      </c>
      <c r="B514">
        <v>6.3432000000000004</v>
      </c>
      <c r="C514">
        <v>5.0201000000000002</v>
      </c>
    </row>
    <row r="515" spans="1:3" x14ac:dyDescent="0.25">
      <c r="A515" s="39">
        <v>44238</v>
      </c>
      <c r="B515">
        <v>6.3661000000000003</v>
      </c>
      <c r="C515">
        <v>5.0179</v>
      </c>
    </row>
    <row r="516" spans="1:3" x14ac:dyDescent="0.25">
      <c r="A516" s="39">
        <v>44239</v>
      </c>
      <c r="B516">
        <v>6.4637000000000002</v>
      </c>
      <c r="C516">
        <v>5.1111000000000004</v>
      </c>
    </row>
    <row r="517" spans="1:3" x14ac:dyDescent="0.25">
      <c r="A517" s="39">
        <v>44242</v>
      </c>
      <c r="B517">
        <v>6.4637000000000002</v>
      </c>
      <c r="C517">
        <v>5.1111000000000004</v>
      </c>
    </row>
    <row r="518" spans="1:3" x14ac:dyDescent="0.25">
      <c r="A518" s="39">
        <v>44243</v>
      </c>
      <c r="B518">
        <v>6.4637000000000002</v>
      </c>
      <c r="C518">
        <v>5.1111000000000004</v>
      </c>
    </row>
    <row r="519" spans="1:3" x14ac:dyDescent="0.25">
      <c r="A519" s="39">
        <v>44244</v>
      </c>
      <c r="B519">
        <v>6.52</v>
      </c>
      <c r="C519">
        <v>5.1711</v>
      </c>
    </row>
    <row r="520" spans="1:3" x14ac:dyDescent="0.25">
      <c r="A520" s="39">
        <v>44245</v>
      </c>
      <c r="B520">
        <v>6.5465999999999998</v>
      </c>
      <c r="C520">
        <v>5.2057000000000002</v>
      </c>
    </row>
    <row r="521" spans="1:3" x14ac:dyDescent="0.25">
      <c r="A521" s="39">
        <v>44246</v>
      </c>
      <c r="B521">
        <v>6.6665999999999999</v>
      </c>
      <c r="C521">
        <v>5.2759999999999998</v>
      </c>
    </row>
    <row r="522" spans="1:3" x14ac:dyDescent="0.25">
      <c r="A522" s="39">
        <v>44249</v>
      </c>
      <c r="B522">
        <v>6.9076000000000004</v>
      </c>
      <c r="C522">
        <v>5.4793000000000003</v>
      </c>
    </row>
    <row r="523" spans="1:3" x14ac:dyDescent="0.25">
      <c r="A523" s="39">
        <v>44250</v>
      </c>
      <c r="B523">
        <v>6.7844999999999995</v>
      </c>
      <c r="C523">
        <v>5.3469999999999995</v>
      </c>
    </row>
    <row r="524" spans="1:3" x14ac:dyDescent="0.25">
      <c r="A524" s="39">
        <v>44251</v>
      </c>
      <c r="B524">
        <v>6.9993999999999996</v>
      </c>
      <c r="C524">
        <v>5.4477000000000002</v>
      </c>
    </row>
    <row r="525" spans="1:3" x14ac:dyDescent="0.25">
      <c r="A525" s="39">
        <v>44252</v>
      </c>
      <c r="B525">
        <v>7.1646000000000001</v>
      </c>
      <c r="C525">
        <v>5.6246999999999998</v>
      </c>
    </row>
    <row r="526" spans="1:3" x14ac:dyDescent="0.25">
      <c r="A526" s="39">
        <v>44253</v>
      </c>
      <c r="B526">
        <v>7.3071999999999999</v>
      </c>
      <c r="C526">
        <v>5.7473999999999998</v>
      </c>
    </row>
    <row r="527" spans="1:3" x14ac:dyDescent="0.25">
      <c r="A527" s="39">
        <v>44256</v>
      </c>
      <c r="B527">
        <v>7.5652999999999997</v>
      </c>
      <c r="C527">
        <v>5.9741999999999997</v>
      </c>
    </row>
    <row r="528" spans="1:3" x14ac:dyDescent="0.25">
      <c r="A528" s="39">
        <v>44257</v>
      </c>
      <c r="B528">
        <v>7.5748999999999995</v>
      </c>
      <c r="C528">
        <v>5.944</v>
      </c>
    </row>
    <row r="529" spans="1:3" x14ac:dyDescent="0.25">
      <c r="A529" s="39">
        <v>44258</v>
      </c>
      <c r="B529">
        <v>7.4165999999999999</v>
      </c>
      <c r="C529">
        <v>5.7637</v>
      </c>
    </row>
    <row r="530" spans="1:3" x14ac:dyDescent="0.25">
      <c r="A530" s="39">
        <v>44259</v>
      </c>
      <c r="B530">
        <v>7.2316000000000003</v>
      </c>
      <c r="C530">
        <v>5.7073999999999998</v>
      </c>
    </row>
    <row r="531" spans="1:3" x14ac:dyDescent="0.25">
      <c r="A531" s="39">
        <v>44260</v>
      </c>
      <c r="B531">
        <v>7.1032999999999999</v>
      </c>
      <c r="C531">
        <v>5.5961999999999996</v>
      </c>
    </row>
    <row r="532" spans="1:3" x14ac:dyDescent="0.25">
      <c r="A532" s="39">
        <v>44263</v>
      </c>
      <c r="B532">
        <v>7.4772999999999996</v>
      </c>
      <c r="C532">
        <v>5.9267000000000003</v>
      </c>
    </row>
    <row r="533" spans="1:3" x14ac:dyDescent="0.25">
      <c r="A533" s="39">
        <v>44264</v>
      </c>
      <c r="B533">
        <v>7.4958999999999998</v>
      </c>
      <c r="C533">
        <v>5.9432</v>
      </c>
    </row>
    <row r="534" spans="1:3" x14ac:dyDescent="0.25">
      <c r="A534" s="39">
        <v>44265</v>
      </c>
      <c r="B534">
        <v>7.5141999999999998</v>
      </c>
      <c r="C534">
        <v>6.0132000000000003</v>
      </c>
    </row>
    <row r="535" spans="1:3" x14ac:dyDescent="0.25">
      <c r="A535" s="39">
        <v>44266</v>
      </c>
      <c r="B535">
        <v>7.5120000000000005</v>
      </c>
      <c r="C535">
        <v>6.0785999999999998</v>
      </c>
    </row>
    <row r="536" spans="1:3" x14ac:dyDescent="0.25">
      <c r="A536" s="39">
        <v>44267</v>
      </c>
      <c r="B536">
        <v>7.5583</v>
      </c>
      <c r="C536">
        <v>6.1283000000000003</v>
      </c>
    </row>
    <row r="537" spans="1:3" x14ac:dyDescent="0.25">
      <c r="A537" s="39">
        <v>44270</v>
      </c>
      <c r="B537">
        <v>7.6196000000000002</v>
      </c>
      <c r="C537">
        <v>6.2304000000000004</v>
      </c>
    </row>
    <row r="538" spans="1:3" x14ac:dyDescent="0.25">
      <c r="A538" s="39">
        <v>44271</v>
      </c>
      <c r="B538">
        <v>7.5556000000000001</v>
      </c>
      <c r="C538">
        <v>6.1820000000000004</v>
      </c>
    </row>
    <row r="539" spans="1:3" x14ac:dyDescent="0.25">
      <c r="A539" s="39">
        <v>44272</v>
      </c>
      <c r="B539">
        <v>7.5556999999999999</v>
      </c>
      <c r="C539">
        <v>6.1380999999999997</v>
      </c>
    </row>
    <row r="540" spans="1:3" x14ac:dyDescent="0.25">
      <c r="A540" s="39">
        <v>44273</v>
      </c>
      <c r="B540">
        <v>7.6390000000000002</v>
      </c>
      <c r="C540">
        <v>6.3475000000000001</v>
      </c>
    </row>
    <row r="541" spans="1:3" x14ac:dyDescent="0.25">
      <c r="A541" s="39">
        <v>44274</v>
      </c>
      <c r="B541">
        <v>7.7640000000000002</v>
      </c>
      <c r="C541">
        <v>6.3693999999999997</v>
      </c>
    </row>
    <row r="542" spans="1:3" x14ac:dyDescent="0.25">
      <c r="A542" s="39">
        <v>44277</v>
      </c>
      <c r="B542">
        <v>7.9379999999999997</v>
      </c>
      <c r="C542">
        <v>6.4436999999999998</v>
      </c>
    </row>
    <row r="543" spans="1:3" x14ac:dyDescent="0.25">
      <c r="A543" s="39">
        <v>44278</v>
      </c>
      <c r="B543">
        <v>8.2240000000000002</v>
      </c>
      <c r="C543">
        <v>6.6411999999999995</v>
      </c>
    </row>
    <row r="544" spans="1:3" x14ac:dyDescent="0.25">
      <c r="A544" s="39">
        <v>44279</v>
      </c>
      <c r="B544">
        <v>8.3043999999999993</v>
      </c>
      <c r="C544">
        <v>6.7279</v>
      </c>
    </row>
    <row r="545" spans="1:3" x14ac:dyDescent="0.25">
      <c r="A545" s="39">
        <v>44280</v>
      </c>
      <c r="B545">
        <v>8.1515000000000004</v>
      </c>
      <c r="C545">
        <v>6.5529999999999999</v>
      </c>
    </row>
    <row r="546" spans="1:3" x14ac:dyDescent="0.25">
      <c r="A546" s="39">
        <v>44281</v>
      </c>
      <c r="B546">
        <v>8.1646000000000001</v>
      </c>
      <c r="C546">
        <v>6.6505000000000001</v>
      </c>
    </row>
    <row r="547" spans="1:3" x14ac:dyDescent="0.25">
      <c r="A547" s="39">
        <v>44284</v>
      </c>
      <c r="B547">
        <v>8.2518999999999991</v>
      </c>
      <c r="C547">
        <v>6.7602000000000002</v>
      </c>
    </row>
    <row r="548" spans="1:3" x14ac:dyDescent="0.25">
      <c r="A548" s="39">
        <v>44285</v>
      </c>
      <c r="B548">
        <v>8.1827000000000005</v>
      </c>
      <c r="C548">
        <v>6.5983000000000001</v>
      </c>
    </row>
    <row r="549" spans="1:3" x14ac:dyDescent="0.25">
      <c r="A549" s="39">
        <v>44286</v>
      </c>
      <c r="B549">
        <v>8.1180000000000003</v>
      </c>
      <c r="C549">
        <v>6.5354000000000001</v>
      </c>
    </row>
    <row r="550" spans="1:3" x14ac:dyDescent="0.25">
      <c r="A550" s="39">
        <v>44287</v>
      </c>
      <c r="B550">
        <v>8.3248999999999995</v>
      </c>
      <c r="C550">
        <v>6.7226999999999997</v>
      </c>
    </row>
    <row r="551" spans="1:3" x14ac:dyDescent="0.25">
      <c r="A551" s="39">
        <v>44288</v>
      </c>
      <c r="B551">
        <v>8.3248999999999995</v>
      </c>
      <c r="C551">
        <v>6.7226999999999997</v>
      </c>
    </row>
    <row r="552" spans="1:3" x14ac:dyDescent="0.25">
      <c r="A552" s="39">
        <v>44291</v>
      </c>
      <c r="B552">
        <v>8.2356999999999996</v>
      </c>
      <c r="C552">
        <v>6.6208</v>
      </c>
    </row>
    <row r="553" spans="1:3" x14ac:dyDescent="0.25">
      <c r="A553" s="39">
        <v>44292</v>
      </c>
      <c r="B553">
        <v>8.3190000000000008</v>
      </c>
      <c r="C553">
        <v>6.7115</v>
      </c>
    </row>
    <row r="554" spans="1:3" x14ac:dyDescent="0.25">
      <c r="A554" s="39">
        <v>44293</v>
      </c>
      <c r="B554">
        <v>8.3622999999999994</v>
      </c>
      <c r="C554">
        <v>6.7671000000000001</v>
      </c>
    </row>
    <row r="555" spans="1:3" x14ac:dyDescent="0.25">
      <c r="A555" s="39">
        <v>44294</v>
      </c>
      <c r="B555">
        <v>8.1648999999999994</v>
      </c>
      <c r="C555">
        <v>6.5312000000000001</v>
      </c>
    </row>
    <row r="556" spans="1:3" x14ac:dyDescent="0.25">
      <c r="A556" s="39">
        <v>44295</v>
      </c>
      <c r="B556">
        <v>8.3164999999999996</v>
      </c>
      <c r="C556">
        <v>6.6565000000000003</v>
      </c>
    </row>
    <row r="557" spans="1:3" x14ac:dyDescent="0.25">
      <c r="A557" s="39">
        <v>44298</v>
      </c>
      <c r="B557">
        <v>8.3749000000000002</v>
      </c>
      <c r="C557">
        <v>6.7266000000000004</v>
      </c>
    </row>
    <row r="558" spans="1:3" x14ac:dyDescent="0.25">
      <c r="A558" s="39">
        <v>44299</v>
      </c>
      <c r="B558">
        <v>8.4917999999999996</v>
      </c>
      <c r="C558">
        <v>6.8304999999999998</v>
      </c>
    </row>
    <row r="559" spans="1:3" x14ac:dyDescent="0.25">
      <c r="A559" s="39">
        <v>44300</v>
      </c>
      <c r="B559">
        <v>8.3750999999999998</v>
      </c>
      <c r="C559">
        <v>6.6643999999999997</v>
      </c>
    </row>
    <row r="560" spans="1:3" x14ac:dyDescent="0.25">
      <c r="A560" s="39">
        <v>44301</v>
      </c>
      <c r="B560">
        <v>8.2650000000000006</v>
      </c>
      <c r="C560">
        <v>6.5597000000000003</v>
      </c>
    </row>
    <row r="561" spans="1:3" x14ac:dyDescent="0.25">
      <c r="A561" s="39">
        <v>44302</v>
      </c>
      <c r="B561">
        <v>8.0793999999999997</v>
      </c>
      <c r="C561">
        <v>6.4208999999999996</v>
      </c>
    </row>
    <row r="562" spans="1:3" x14ac:dyDescent="0.25">
      <c r="A562" s="39">
        <v>44305</v>
      </c>
      <c r="B562">
        <v>7.9657</v>
      </c>
      <c r="C562">
        <v>6.3722000000000003</v>
      </c>
    </row>
    <row r="563" spans="1:3" x14ac:dyDescent="0.25">
      <c r="A563" s="39">
        <v>44306</v>
      </c>
      <c r="B563">
        <v>8.0949000000000009</v>
      </c>
      <c r="C563">
        <v>6.4957000000000003</v>
      </c>
    </row>
    <row r="564" spans="1:3" x14ac:dyDescent="0.25">
      <c r="A564" s="39">
        <v>44307</v>
      </c>
      <c r="B564">
        <v>8.0949000000000009</v>
      </c>
      <c r="C564">
        <v>6.4957000000000003</v>
      </c>
    </row>
    <row r="565" spans="1:3" x14ac:dyDescent="0.25">
      <c r="A565" s="39">
        <v>44308</v>
      </c>
      <c r="B565">
        <v>7.8434999999999997</v>
      </c>
      <c r="C565">
        <v>6.3170999999999999</v>
      </c>
    </row>
    <row r="566" spans="1:3" x14ac:dyDescent="0.25">
      <c r="A566" s="39">
        <v>44309</v>
      </c>
      <c r="B566">
        <v>7.8405000000000005</v>
      </c>
      <c r="C566">
        <v>6.3159999999999998</v>
      </c>
    </row>
    <row r="567" spans="1:3" x14ac:dyDescent="0.25">
      <c r="A567" s="39">
        <v>44312</v>
      </c>
      <c r="B567">
        <v>7.7594000000000003</v>
      </c>
      <c r="C567">
        <v>6.2957000000000001</v>
      </c>
    </row>
    <row r="568" spans="1:3" x14ac:dyDescent="0.25">
      <c r="A568" s="39">
        <v>44313</v>
      </c>
      <c r="B568">
        <v>7.8585000000000003</v>
      </c>
      <c r="C568">
        <v>6.3582000000000001</v>
      </c>
    </row>
    <row r="569" spans="1:3" x14ac:dyDescent="0.25">
      <c r="A569" s="39">
        <v>44314</v>
      </c>
      <c r="B569">
        <v>7.7990000000000004</v>
      </c>
      <c r="C569">
        <v>6.3212999999999999</v>
      </c>
    </row>
    <row r="570" spans="1:3" x14ac:dyDescent="0.25">
      <c r="A570" s="39">
        <v>44315</v>
      </c>
      <c r="B570">
        <v>7.7691999999999997</v>
      </c>
      <c r="C570">
        <v>6.3076999999999996</v>
      </c>
    </row>
    <row r="571" spans="1:3" x14ac:dyDescent="0.25">
      <c r="A571" s="39">
        <v>44316</v>
      </c>
      <c r="B571">
        <v>7.8654000000000002</v>
      </c>
      <c r="C571">
        <v>6.4382000000000001</v>
      </c>
    </row>
    <row r="572" spans="1:3" x14ac:dyDescent="0.25">
      <c r="A572" s="39">
        <v>44319</v>
      </c>
      <c r="B572">
        <v>7.9391999999999996</v>
      </c>
      <c r="C572">
        <v>6.5426000000000002</v>
      </c>
    </row>
    <row r="573" spans="1:3" x14ac:dyDescent="0.25">
      <c r="A573" s="39">
        <v>44320</v>
      </c>
      <c r="B573">
        <v>8.1265000000000001</v>
      </c>
      <c r="C573">
        <v>6.6802000000000001</v>
      </c>
    </row>
    <row r="574" spans="1:3" x14ac:dyDescent="0.25">
      <c r="A574" s="39">
        <v>44321</v>
      </c>
      <c r="B574">
        <v>8.0334000000000003</v>
      </c>
      <c r="C574">
        <v>6.633</v>
      </c>
    </row>
    <row r="575" spans="1:3" x14ac:dyDescent="0.25">
      <c r="A575" s="39">
        <v>44322</v>
      </c>
      <c r="B575">
        <v>8.1168999999999993</v>
      </c>
      <c r="C575">
        <v>6.6681999999999997</v>
      </c>
    </row>
    <row r="576" spans="1:3" x14ac:dyDescent="0.25">
      <c r="A576" s="39">
        <v>44323</v>
      </c>
      <c r="B576">
        <v>8.1249000000000002</v>
      </c>
      <c r="C576">
        <v>6.7610999999999999</v>
      </c>
    </row>
    <row r="577" spans="1:3" x14ac:dyDescent="0.25">
      <c r="A577" s="39">
        <v>44326</v>
      </c>
      <c r="B577">
        <v>8.1828000000000003</v>
      </c>
      <c r="C577">
        <v>6.7706999999999997</v>
      </c>
    </row>
    <row r="578" spans="1:3" x14ac:dyDescent="0.25">
      <c r="A578" s="39">
        <v>44327</v>
      </c>
      <c r="B578">
        <v>8.1198999999999995</v>
      </c>
      <c r="C578">
        <v>6.6571999999999996</v>
      </c>
    </row>
    <row r="579" spans="1:3" x14ac:dyDescent="0.25">
      <c r="A579" s="39">
        <v>44328</v>
      </c>
      <c r="B579">
        <v>8.2721999999999998</v>
      </c>
      <c r="C579">
        <v>6.8413000000000004</v>
      </c>
    </row>
    <row r="580" spans="1:3" x14ac:dyDescent="0.25">
      <c r="A580" s="39">
        <v>44329</v>
      </c>
      <c r="B580">
        <v>8.2881</v>
      </c>
      <c r="C580">
        <v>6.8417000000000003</v>
      </c>
    </row>
    <row r="581" spans="1:3" x14ac:dyDescent="0.25">
      <c r="A581" s="39">
        <v>44330</v>
      </c>
      <c r="B581">
        <v>8.3165999999999993</v>
      </c>
      <c r="C581">
        <v>6.8917999999999999</v>
      </c>
    </row>
    <row r="582" spans="1:3" x14ac:dyDescent="0.25">
      <c r="A582" s="39">
        <v>44333</v>
      </c>
      <c r="B582">
        <v>8.2098999999999993</v>
      </c>
      <c r="C582">
        <v>6.8419999999999996</v>
      </c>
    </row>
    <row r="583" spans="1:3" x14ac:dyDescent="0.25">
      <c r="A583" s="39">
        <v>44334</v>
      </c>
      <c r="B583">
        <v>8.3331</v>
      </c>
      <c r="C583">
        <v>6.9466999999999999</v>
      </c>
    </row>
    <row r="584" spans="1:3" x14ac:dyDescent="0.25">
      <c r="A584" s="39">
        <v>44335</v>
      </c>
      <c r="B584">
        <v>8.3287999999999993</v>
      </c>
      <c r="C584">
        <v>6.9142000000000001</v>
      </c>
    </row>
    <row r="585" spans="1:3" x14ac:dyDescent="0.25">
      <c r="A585" s="39">
        <v>44336</v>
      </c>
      <c r="B585">
        <v>8.2803000000000004</v>
      </c>
      <c r="C585">
        <v>6.8978000000000002</v>
      </c>
    </row>
    <row r="586" spans="1:3" x14ac:dyDescent="0.25">
      <c r="A586" s="39">
        <v>44337</v>
      </c>
      <c r="B586">
        <v>8.2246000000000006</v>
      </c>
      <c r="C586">
        <v>6.8847000000000005</v>
      </c>
    </row>
    <row r="587" spans="1:3" x14ac:dyDescent="0.25">
      <c r="A587" s="39">
        <v>44340</v>
      </c>
      <c r="B587">
        <v>8.2926000000000002</v>
      </c>
      <c r="C587">
        <v>6.9340000000000002</v>
      </c>
    </row>
    <row r="588" spans="1:3" x14ac:dyDescent="0.25">
      <c r="A588" s="39">
        <v>44341</v>
      </c>
      <c r="B588">
        <v>8.1914999999999996</v>
      </c>
      <c r="C588">
        <v>6.8385999999999996</v>
      </c>
    </row>
    <row r="589" spans="1:3" x14ac:dyDescent="0.25">
      <c r="A589" s="39">
        <v>44342</v>
      </c>
      <c r="B589">
        <v>8.1006</v>
      </c>
      <c r="C589">
        <v>6.7615999999999996</v>
      </c>
    </row>
    <row r="590" spans="1:3" x14ac:dyDescent="0.25">
      <c r="A590" s="39">
        <v>44343</v>
      </c>
      <c r="B590">
        <v>7.9089999999999998</v>
      </c>
      <c r="C590">
        <v>6.7084000000000001</v>
      </c>
    </row>
    <row r="591" spans="1:3" x14ac:dyDescent="0.25">
      <c r="A591" s="39">
        <v>44344</v>
      </c>
      <c r="B591">
        <v>7.8528000000000002</v>
      </c>
      <c r="C591">
        <v>6.7373000000000003</v>
      </c>
    </row>
    <row r="592" spans="1:3" x14ac:dyDescent="0.25">
      <c r="A592" s="39">
        <v>44347</v>
      </c>
      <c r="B592">
        <v>7.9290000000000003</v>
      </c>
      <c r="C592">
        <v>6.8261000000000003</v>
      </c>
    </row>
    <row r="593" spans="1:3" x14ac:dyDescent="0.25">
      <c r="A593" s="39">
        <v>44348</v>
      </c>
      <c r="B593">
        <v>7.9302000000000001</v>
      </c>
      <c r="C593">
        <v>6.8901000000000003</v>
      </c>
    </row>
    <row r="594" spans="1:3" x14ac:dyDescent="0.25">
      <c r="A594" s="39">
        <v>44349</v>
      </c>
      <c r="B594">
        <v>7.8483999999999998</v>
      </c>
      <c r="C594">
        <v>6.8273999999999999</v>
      </c>
    </row>
    <row r="595" spans="1:3" x14ac:dyDescent="0.25">
      <c r="A595" s="39">
        <v>44350</v>
      </c>
      <c r="B595">
        <v>7.8483999999999998</v>
      </c>
      <c r="C595">
        <v>6.8273999999999999</v>
      </c>
    </row>
    <row r="596" spans="1:3" x14ac:dyDescent="0.25">
      <c r="A596" s="39">
        <v>44351</v>
      </c>
      <c r="B596">
        <v>7.7614999999999998</v>
      </c>
      <c r="C596">
        <v>6.7712000000000003</v>
      </c>
    </row>
    <row r="597" spans="1:3" x14ac:dyDescent="0.25">
      <c r="A597" s="39">
        <v>44354</v>
      </c>
      <c r="B597">
        <v>7.8299000000000003</v>
      </c>
      <c r="C597">
        <v>6.8479000000000001</v>
      </c>
    </row>
    <row r="598" spans="1:3" x14ac:dyDescent="0.25">
      <c r="A598" s="39">
        <v>44355</v>
      </c>
      <c r="B598">
        <v>7.7903000000000002</v>
      </c>
      <c r="C598">
        <v>6.8289</v>
      </c>
    </row>
    <row r="599" spans="1:3" x14ac:dyDescent="0.25">
      <c r="A599" s="39">
        <v>44356</v>
      </c>
      <c r="B599">
        <v>7.8634000000000004</v>
      </c>
      <c r="C599">
        <v>6.9481999999999999</v>
      </c>
    </row>
    <row r="600" spans="1:3" x14ac:dyDescent="0.25">
      <c r="A600" s="39">
        <v>44357</v>
      </c>
      <c r="B600">
        <v>7.9854000000000003</v>
      </c>
      <c r="C600">
        <v>7.0689000000000002</v>
      </c>
    </row>
    <row r="601" spans="1:3" x14ac:dyDescent="0.25">
      <c r="A601" s="39">
        <v>44358</v>
      </c>
      <c r="B601">
        <v>8.0764999999999993</v>
      </c>
      <c r="C601">
        <v>7.1066000000000003</v>
      </c>
    </row>
    <row r="602" spans="1:3" x14ac:dyDescent="0.25">
      <c r="A602" s="39">
        <v>44361</v>
      </c>
      <c r="B602">
        <v>8.0098000000000003</v>
      </c>
      <c r="C602">
        <v>7.0679999999999996</v>
      </c>
    </row>
    <row r="603" spans="1:3" x14ac:dyDescent="0.25">
      <c r="A603" s="39">
        <v>44362</v>
      </c>
      <c r="B603">
        <v>8.0009999999999994</v>
      </c>
      <c r="C603">
        <v>7.0914999999999999</v>
      </c>
    </row>
    <row r="604" spans="1:3" x14ac:dyDescent="0.25">
      <c r="A604" s="39">
        <v>44363</v>
      </c>
      <c r="B604">
        <v>8.0185999999999993</v>
      </c>
      <c r="C604">
        <v>7.1227999999999998</v>
      </c>
    </row>
    <row r="605" spans="1:3" x14ac:dyDescent="0.25">
      <c r="A605" s="39">
        <v>44364</v>
      </c>
      <c r="B605">
        <v>8.1776999999999997</v>
      </c>
      <c r="C605">
        <v>7.2561999999999998</v>
      </c>
    </row>
    <row r="606" spans="1:3" x14ac:dyDescent="0.25">
      <c r="A606" s="39">
        <v>44365</v>
      </c>
      <c r="B606">
        <v>8.3562999999999992</v>
      </c>
      <c r="C606">
        <v>7.3026999999999997</v>
      </c>
    </row>
    <row r="607" spans="1:3" x14ac:dyDescent="0.25">
      <c r="A607" s="39">
        <v>44368</v>
      </c>
      <c r="B607">
        <v>8.2249999999999996</v>
      </c>
      <c r="C607">
        <v>7.2192999999999996</v>
      </c>
    </row>
    <row r="608" spans="1:3" x14ac:dyDescent="0.25">
      <c r="A608" s="39">
        <v>44369</v>
      </c>
      <c r="B608">
        <v>8.2667000000000002</v>
      </c>
      <c r="C608">
        <v>7.3568999999999996</v>
      </c>
    </row>
    <row r="609" spans="1:3" x14ac:dyDescent="0.25">
      <c r="A609" s="39">
        <v>44370</v>
      </c>
      <c r="B609">
        <v>8.2698</v>
      </c>
      <c r="C609">
        <v>7.3944999999999999</v>
      </c>
    </row>
    <row r="610" spans="1:3" x14ac:dyDescent="0.25">
      <c r="A610" s="39">
        <v>44371</v>
      </c>
      <c r="B610">
        <v>8.1555999999999997</v>
      </c>
      <c r="C610">
        <v>7.3277999999999999</v>
      </c>
    </row>
    <row r="611" spans="1:3" x14ac:dyDescent="0.25">
      <c r="A611" s="39">
        <v>44372</v>
      </c>
      <c r="B611">
        <v>8.1621000000000006</v>
      </c>
      <c r="C611">
        <v>7.2454999999999998</v>
      </c>
    </row>
    <row r="612" spans="1:3" x14ac:dyDescent="0.25">
      <c r="A612" s="39">
        <v>44375</v>
      </c>
      <c r="B612">
        <v>8.0176999999999996</v>
      </c>
      <c r="C612">
        <v>7.1295000000000002</v>
      </c>
    </row>
    <row r="613" spans="1:3" x14ac:dyDescent="0.25">
      <c r="A613" s="39">
        <v>44376</v>
      </c>
      <c r="B613">
        <v>7.9701000000000004</v>
      </c>
      <c r="C613">
        <v>7.0618999999999996</v>
      </c>
    </row>
    <row r="614" spans="1:3" x14ac:dyDescent="0.25">
      <c r="A614" s="39">
        <v>44377</v>
      </c>
      <c r="B614">
        <v>8.0762999999999998</v>
      </c>
      <c r="C614">
        <v>7.1836000000000002</v>
      </c>
    </row>
    <row r="615" spans="1:3" x14ac:dyDescent="0.25">
      <c r="A615" s="39">
        <v>44378</v>
      </c>
      <c r="B615">
        <v>8.1834000000000007</v>
      </c>
      <c r="C615">
        <v>7.2321</v>
      </c>
    </row>
    <row r="616" spans="1:3" x14ac:dyDescent="0.25">
      <c r="A616" s="39">
        <v>44379</v>
      </c>
      <c r="B616">
        <v>8.1595999999999993</v>
      </c>
      <c r="C616">
        <v>7.1684999999999999</v>
      </c>
    </row>
    <row r="617" spans="1:3" x14ac:dyDescent="0.25">
      <c r="A617" s="39">
        <v>44382</v>
      </c>
      <c r="B617">
        <v>8.2627000000000006</v>
      </c>
      <c r="C617">
        <v>7.2775999999999996</v>
      </c>
    </row>
    <row r="618" spans="1:3" x14ac:dyDescent="0.25">
      <c r="A618" s="39">
        <v>44383</v>
      </c>
      <c r="B618">
        <v>8.3575999999999997</v>
      </c>
      <c r="C618">
        <v>7.3708</v>
      </c>
    </row>
    <row r="619" spans="1:3" x14ac:dyDescent="0.25">
      <c r="A619" s="39">
        <v>44384</v>
      </c>
      <c r="B619">
        <v>8.2626000000000008</v>
      </c>
      <c r="C619">
        <v>7.3224</v>
      </c>
    </row>
    <row r="620" spans="1:3" x14ac:dyDescent="0.25">
      <c r="A620" s="39">
        <v>44385</v>
      </c>
      <c r="B620">
        <v>8.3365000000000009</v>
      </c>
      <c r="C620">
        <v>7.4202000000000004</v>
      </c>
    </row>
    <row r="621" spans="1:3" x14ac:dyDescent="0.25">
      <c r="A621" s="39">
        <v>44386</v>
      </c>
      <c r="B621">
        <v>8.3115000000000006</v>
      </c>
      <c r="C621">
        <v>7.3968999999999996</v>
      </c>
    </row>
    <row r="622" spans="1:3" x14ac:dyDescent="0.25">
      <c r="A622" s="39">
        <v>44389</v>
      </c>
      <c r="B622">
        <v>8.4161000000000001</v>
      </c>
      <c r="C622">
        <v>7.4539999999999997</v>
      </c>
    </row>
    <row r="623" spans="1:3" x14ac:dyDescent="0.25">
      <c r="A623" s="39">
        <v>44390</v>
      </c>
      <c r="B623">
        <v>8.4342000000000006</v>
      </c>
      <c r="C623">
        <v>7.4889999999999999</v>
      </c>
    </row>
    <row r="624" spans="1:3" x14ac:dyDescent="0.25">
      <c r="A624" s="39">
        <v>44391</v>
      </c>
      <c r="B624">
        <v>8.2872000000000003</v>
      </c>
      <c r="C624">
        <v>7.3879000000000001</v>
      </c>
    </row>
    <row r="625" spans="1:3" x14ac:dyDescent="0.25">
      <c r="A625" s="39">
        <v>44392</v>
      </c>
      <c r="B625">
        <v>8.2703000000000007</v>
      </c>
      <c r="C625">
        <v>7.4021999999999997</v>
      </c>
    </row>
    <row r="626" spans="1:3" x14ac:dyDescent="0.25">
      <c r="A626" s="39">
        <v>44393</v>
      </c>
      <c r="B626">
        <v>8.2392000000000003</v>
      </c>
      <c r="C626">
        <v>7.3667999999999996</v>
      </c>
    </row>
    <row r="627" spans="1:3" x14ac:dyDescent="0.25">
      <c r="A627" s="39">
        <v>44396</v>
      </c>
      <c r="B627">
        <v>8.1493000000000002</v>
      </c>
      <c r="C627">
        <v>7.2645</v>
      </c>
    </row>
    <row r="628" spans="1:3" x14ac:dyDescent="0.25">
      <c r="A628" s="39">
        <v>44397</v>
      </c>
      <c r="B628">
        <v>8.1244999999999994</v>
      </c>
      <c r="C628">
        <v>7.2344999999999997</v>
      </c>
    </row>
    <row r="629" spans="1:3" x14ac:dyDescent="0.25">
      <c r="A629" s="39">
        <v>44398</v>
      </c>
      <c r="B629">
        <v>8.1664999999999992</v>
      </c>
      <c r="C629">
        <v>7.2443</v>
      </c>
    </row>
    <row r="630" spans="1:3" x14ac:dyDescent="0.25">
      <c r="A630" s="39">
        <v>44399</v>
      </c>
      <c r="B630">
        <v>8.1570999999999998</v>
      </c>
      <c r="C630">
        <v>7.3000999999999996</v>
      </c>
    </row>
    <row r="631" spans="1:3" x14ac:dyDescent="0.25">
      <c r="A631" s="39">
        <v>44400</v>
      </c>
      <c r="B631">
        <v>8.3270999999999997</v>
      </c>
      <c r="C631">
        <v>7.5532000000000004</v>
      </c>
    </row>
    <row r="632" spans="1:3" x14ac:dyDescent="0.25">
      <c r="A632" s="39">
        <v>44403</v>
      </c>
      <c r="B632">
        <v>8.4215</v>
      </c>
      <c r="C632">
        <v>7.7141999999999999</v>
      </c>
    </row>
    <row r="633" spans="1:3" x14ac:dyDescent="0.25">
      <c r="A633" s="39">
        <v>44404</v>
      </c>
      <c r="B633">
        <v>8.4335000000000004</v>
      </c>
      <c r="C633">
        <v>7.7506000000000004</v>
      </c>
    </row>
    <row r="634" spans="1:3" x14ac:dyDescent="0.25">
      <c r="A634" s="39">
        <v>44405</v>
      </c>
      <c r="B634">
        <v>8.4737000000000009</v>
      </c>
      <c r="C634">
        <v>7.7923999999999998</v>
      </c>
    </row>
    <row r="635" spans="1:3" x14ac:dyDescent="0.25">
      <c r="A635" s="39">
        <v>44406</v>
      </c>
      <c r="B635">
        <v>8.4257000000000009</v>
      </c>
      <c r="C635">
        <v>7.7107000000000001</v>
      </c>
    </row>
    <row r="636" spans="1:3" x14ac:dyDescent="0.25">
      <c r="A636" s="39">
        <v>44407</v>
      </c>
      <c r="B636">
        <v>8.7431000000000001</v>
      </c>
      <c r="C636">
        <v>7.9469000000000003</v>
      </c>
    </row>
    <row r="637" spans="1:3" x14ac:dyDescent="0.25">
      <c r="A637" s="39">
        <v>44410</v>
      </c>
      <c r="B637">
        <v>8.8184000000000005</v>
      </c>
      <c r="C637">
        <v>7.9541000000000004</v>
      </c>
    </row>
    <row r="638" spans="1:3" x14ac:dyDescent="0.25">
      <c r="A638" s="39">
        <v>44411</v>
      </c>
      <c r="B638">
        <v>8.8193000000000001</v>
      </c>
      <c r="C638">
        <v>7.9935999999999998</v>
      </c>
    </row>
    <row r="639" spans="1:3" x14ac:dyDescent="0.25">
      <c r="A639" s="39">
        <v>44412</v>
      </c>
      <c r="B639">
        <v>8.8583999999999996</v>
      </c>
      <c r="C639">
        <v>8.0280000000000005</v>
      </c>
    </row>
    <row r="640" spans="1:3" x14ac:dyDescent="0.25">
      <c r="A640" s="39">
        <v>44413</v>
      </c>
      <c r="B640">
        <v>9.1814999999999998</v>
      </c>
      <c r="C640">
        <v>8.3178999999999998</v>
      </c>
    </row>
    <row r="641" spans="1:3" x14ac:dyDescent="0.25">
      <c r="A641" s="39">
        <v>44414</v>
      </c>
      <c r="B641">
        <v>9.1030999999999995</v>
      </c>
      <c r="C641">
        <v>8.2752999999999997</v>
      </c>
    </row>
    <row r="642" spans="1:3" x14ac:dyDescent="0.25">
      <c r="A642" s="39">
        <v>44417</v>
      </c>
      <c r="B642">
        <v>9.1765000000000008</v>
      </c>
      <c r="C642">
        <v>8.3285999999999998</v>
      </c>
    </row>
    <row r="643" spans="1:3" x14ac:dyDescent="0.25">
      <c r="A643" s="39">
        <v>44418</v>
      </c>
      <c r="B643">
        <v>9.0447000000000006</v>
      </c>
      <c r="C643">
        <v>8.1904000000000003</v>
      </c>
    </row>
    <row r="644" spans="1:3" x14ac:dyDescent="0.25">
      <c r="A644" s="39">
        <v>44419</v>
      </c>
      <c r="B644">
        <v>9.1653000000000002</v>
      </c>
      <c r="C644">
        <v>8.2750000000000004</v>
      </c>
    </row>
    <row r="645" spans="1:3" x14ac:dyDescent="0.25">
      <c r="A645" s="39">
        <v>44420</v>
      </c>
      <c r="B645">
        <v>9.3172999999999995</v>
      </c>
      <c r="C645">
        <v>8.3763000000000005</v>
      </c>
    </row>
    <row r="646" spans="1:3" x14ac:dyDescent="0.25">
      <c r="A646" s="39">
        <v>44421</v>
      </c>
      <c r="B646">
        <v>9.4390000000000001</v>
      </c>
      <c r="C646">
        <v>8.4452999999999996</v>
      </c>
    </row>
    <row r="647" spans="1:3" x14ac:dyDescent="0.25">
      <c r="A647" s="39">
        <v>44424</v>
      </c>
      <c r="B647">
        <v>9.5724</v>
      </c>
      <c r="C647">
        <v>8.4801000000000002</v>
      </c>
    </row>
    <row r="648" spans="1:3" x14ac:dyDescent="0.25">
      <c r="A648" s="39">
        <v>44425</v>
      </c>
      <c r="B648">
        <v>9.6755999999999993</v>
      </c>
      <c r="C648">
        <v>8.5140999999999991</v>
      </c>
    </row>
    <row r="649" spans="1:3" x14ac:dyDescent="0.25">
      <c r="A649" s="39">
        <v>44426</v>
      </c>
      <c r="B649">
        <v>10.039199999999999</v>
      </c>
      <c r="C649">
        <v>8.7223000000000006</v>
      </c>
    </row>
    <row r="650" spans="1:3" x14ac:dyDescent="0.25">
      <c r="A650" s="39">
        <v>44427</v>
      </c>
      <c r="B650">
        <v>9.7223000000000006</v>
      </c>
      <c r="C650">
        <v>8.5437999999999992</v>
      </c>
    </row>
    <row r="651" spans="1:3" x14ac:dyDescent="0.25">
      <c r="A651" s="39">
        <v>44428</v>
      </c>
      <c r="B651">
        <v>9.6061999999999994</v>
      </c>
      <c r="C651">
        <v>8.4909999999999997</v>
      </c>
    </row>
    <row r="652" spans="1:3" x14ac:dyDescent="0.25">
      <c r="A652" s="39">
        <v>44431</v>
      </c>
      <c r="B652">
        <v>9.8290000000000006</v>
      </c>
      <c r="C652">
        <v>8.6280999999999999</v>
      </c>
    </row>
    <row r="653" spans="1:3" x14ac:dyDescent="0.25">
      <c r="A653" s="39">
        <v>44432</v>
      </c>
      <c r="B653">
        <v>9.6089000000000002</v>
      </c>
      <c r="C653">
        <v>8.5053000000000001</v>
      </c>
    </row>
    <row r="654" spans="1:3" x14ac:dyDescent="0.25">
      <c r="A654" s="39">
        <v>44433</v>
      </c>
      <c r="B654">
        <v>9.4618000000000002</v>
      </c>
      <c r="C654">
        <v>8.5277999999999992</v>
      </c>
    </row>
    <row r="655" spans="1:3" x14ac:dyDescent="0.25">
      <c r="A655" s="39">
        <v>44434</v>
      </c>
      <c r="B655">
        <v>9.5060000000000002</v>
      </c>
      <c r="C655">
        <v>8.5945</v>
      </c>
    </row>
    <row r="656" spans="1:3" x14ac:dyDescent="0.25">
      <c r="A656" s="39">
        <v>44435</v>
      </c>
      <c r="B656">
        <v>9.5060000000000002</v>
      </c>
      <c r="C656">
        <v>8.5945</v>
      </c>
    </row>
    <row r="657" spans="1:1" x14ac:dyDescent="0.25">
      <c r="A657" s="39"/>
    </row>
    <row r="658" spans="1:1" x14ac:dyDescent="0.25">
      <c r="A658" s="39"/>
    </row>
    <row r="659" spans="1:1" x14ac:dyDescent="0.25">
      <c r="A659" s="39"/>
    </row>
    <row r="660" spans="1:1" x14ac:dyDescent="0.25">
      <c r="A660" s="39"/>
    </row>
    <row r="661" spans="1:1" x14ac:dyDescent="0.25">
      <c r="A661" s="39"/>
    </row>
    <row r="662" spans="1:1" x14ac:dyDescent="0.25">
      <c r="A662" s="39"/>
    </row>
    <row r="663" spans="1:1" x14ac:dyDescent="0.25">
      <c r="A663" s="39"/>
    </row>
    <row r="664" spans="1:1" x14ac:dyDescent="0.25">
      <c r="A664" s="39"/>
    </row>
    <row r="665" spans="1:1" x14ac:dyDescent="0.25">
      <c r="A665" s="39"/>
    </row>
    <row r="666" spans="1:1" x14ac:dyDescent="0.25">
      <c r="A666" s="39"/>
    </row>
    <row r="667" spans="1:1" x14ac:dyDescent="0.25">
      <c r="A667" s="39"/>
    </row>
    <row r="668" spans="1:1" x14ac:dyDescent="0.25">
      <c r="A668" s="39"/>
    </row>
    <row r="669" spans="1:1" x14ac:dyDescent="0.25">
      <c r="A669" s="39"/>
    </row>
    <row r="670" spans="1:1" x14ac:dyDescent="0.25">
      <c r="A670" s="39"/>
    </row>
    <row r="671" spans="1:1" x14ac:dyDescent="0.25">
      <c r="A671" s="39"/>
    </row>
    <row r="672" spans="1:1" x14ac:dyDescent="0.25">
      <c r="A672" s="39"/>
    </row>
    <row r="673" spans="1:1" x14ac:dyDescent="0.25">
      <c r="A673" s="39"/>
    </row>
    <row r="674" spans="1:1" x14ac:dyDescent="0.25">
      <c r="A674" s="39"/>
    </row>
    <row r="675" spans="1:1" x14ac:dyDescent="0.25">
      <c r="A675" s="39"/>
    </row>
    <row r="676" spans="1:1" x14ac:dyDescent="0.25">
      <c r="A676" s="39"/>
    </row>
    <row r="677" spans="1:1" x14ac:dyDescent="0.25">
      <c r="A677" s="39"/>
    </row>
    <row r="678" spans="1:1" x14ac:dyDescent="0.25">
      <c r="A678" s="39"/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dados_bbg</vt:lpstr>
      <vt:lpstr>Indicadores</vt:lpstr>
      <vt:lpstr>Tabela Nova Versão</vt:lpstr>
      <vt:lpstr>Bolsas</vt:lpstr>
      <vt:lpstr>Cambio</vt:lpstr>
      <vt:lpstr>NTNB</vt:lpstr>
      <vt:lpstr>NTNF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Volpon</dc:creator>
  <cp:lastModifiedBy>Fernando Fenolio</cp:lastModifiedBy>
  <cp:lastPrinted>2021-02-12T18:07:17Z</cp:lastPrinted>
  <dcterms:created xsi:type="dcterms:W3CDTF">2021-02-02T17:43:19Z</dcterms:created>
  <dcterms:modified xsi:type="dcterms:W3CDTF">2021-08-27T10:58:34Z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readsheetBuilder_1">
    <vt:lpwstr>eyIwIjoiSGlzdG9yeSIsIjEiOjAsIjIiOjEsIjMiOjEsIjQiOjEsIjUiOjEsIjYiOjEsIjciOjEsIjgiOjAsIjkiOjEsIjEwIjoxLCIxMSI6MCwiMTIiOjB9</vt:lpwstr>
  </property>
  <property fmtid="{D5CDD505-2E9C-101B-9397-08002B2CF9AE}" pid="3" name="SpreadsheetBuilder_2">
    <vt:lpwstr>eyIwIjoiSGlzdG9yeSIsIjEiOjAsIjIiOjEsIjMiOjEsIjQiOjEsIjUiOjEsIjYiOjEsIjciOjEsIjgiOjEsIjkiOjEsIjEwIjowLCIxMSI6MCwiMTIiOjB9</vt:lpwstr>
  </property>
  <property fmtid="{D5CDD505-2E9C-101B-9397-08002B2CF9AE}" pid="4" name="SpreadsheetBuilder_3">
    <vt:lpwstr>eyIwIjoiSGlzdG9yeSIsIjEiOjAsIjIiOjEsIjMiOjEsIjQiOjEsIjUiOjEsIjYiOjEsIjciOjEsIjgiOjAsIjkiOjEsIjEwIjoxLCIxMSI6MCwiMTIiOjB9</vt:lpwstr>
  </property>
  <property fmtid="{D5CDD505-2E9C-101B-9397-08002B2CF9AE}" pid="5" name="SpreadsheetBuilder_4">
    <vt:lpwstr>eyIwIjoiSGlzdG9yeSIsIjEiOjAsIjIiOjEsIjMiOjEsIjQiOjEsIjUiOjEsIjYiOjEsIjciOjEsIjgiOjAsIjkiOjEsIjEwIjoxLCIxMSI6MCwiMTIiOjB9</vt:lpwstr>
  </property>
  <property fmtid="{D5CDD505-2E9C-101B-9397-08002B2CF9AE}" pid="6" name="SpreadsheetBuilder_5">
    <vt:lpwstr>eyIwIjoiSGlzdG9yeSIsIjEiOjAsIjIiOjEsIjMiOjEsIjQiOjEsIjUiOjEsIjYiOjEsIjciOjEsIjgiOjAsIjkiOjEsIjEwIjoxLCIxMSI6MCwiMTIiOjB9</vt:lpwstr>
  </property>
  <property fmtid="{D5CDD505-2E9C-101B-9397-08002B2CF9AE}" pid="7" name="SpreadsheetBuilder_6">
    <vt:lpwstr>eyIwIjoiSGlzdG9yeSIsIjEiOjAsIjIiOjEsIjMiOjEsIjQiOjEsIjUiOjEsIjYiOjEsIjciOjEsIjgiOjAsIjkiOjEsIjEwIjoxLCIxMSI6MCwiMTIiOjB9</vt:lpwstr>
  </property>
  <property fmtid="{D5CDD505-2E9C-101B-9397-08002B2CF9AE}" pid="8" name="SpreadsheetBuilder_7">
    <vt:lpwstr>eyIwIjoiSGlzdG9yeSIsIjEiOjAsIjIiOjEsIjMiOjEsIjQiOjEsIjUiOjEsIjYiOjEsIjciOjEsIjgiOjEsIjkiOjEsIjEwIjowLCIxMSI6MCwiMTIiOjB9</vt:lpwstr>
  </property>
  <property fmtid="{D5CDD505-2E9C-101B-9397-08002B2CF9AE}" pid="9" name="SpreadsheetBuilder_8">
    <vt:lpwstr>eyIwIjoiSGlzdG9yeSIsIjEiOjAsIjIiOjEsIjMiOjEsIjQiOjEsIjUiOjEsIjYiOjEsIjciOjEsIjgiOjEsIjkiOjEsIjEwIjowLCIxMSI6MCwiMTIiOjB9</vt:lpwstr>
  </property>
  <property fmtid="{D5CDD505-2E9C-101B-9397-08002B2CF9AE}" pid="10" name="SpreadsheetBuilder_9">
    <vt:lpwstr>eyIwIjoiSGlzdG9yeSIsIjEiOjAsIjIiOjEsIjMiOjEsIjQiOjEsIjUiOjEsIjYiOjEsIjciOjEsIjgiOjAsIjkiOjEsIjEwIjoxLCIxMSI6MCwiMTIiOjB9</vt:lpwstr>
  </property>
</Properties>
</file>